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nagai\Desktop\R060118【秋田県市町村課126〆】公営企業に係る経営比較分析表（令和４年度決算）の分析等について（依頼）\"/>
    </mc:Choice>
  </mc:AlternateContent>
  <workbookProtection workbookAlgorithmName="SHA-512" workbookHashValue="cRmr1YAQ2bqZiOcrWUDz3hWTsxJqSeyFBLuVeQoH96K1hKjSQ0Q3hpAjRPzivJigmMv2BWoQI/AR2p7d7/p4lw==" workbookSaltValue="/ft1B6YBYwceSbo5+xI2e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<sst xmlns="http://schemas.openxmlformats.org/spreadsheetml/2006/main" count="247" uniqueCount="120">
  <si>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</si>
  <si>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</si>
  <si>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</si>
  <si>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</si>
  <si>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</si>
  <si>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</si>
  <si>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</si>
  <si>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</si>
  <si>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</si>
  <si>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</si>
  <si>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</si>
  <si>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</si>
  <si>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</si>
  <si>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</si>
  <si>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</si>
  <si>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</si>
  <si>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</si>
  <si>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</si>
  <si>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</si>
  <si>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</si>
  <si>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</si>
  <si>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</si>
  <si>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</si>
  <si>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</si>
  <si>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</si>
  <si>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</si>
  <si>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</si>
  <si>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</si>
  <si>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</si>
  <si>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</si>
  <si>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</si>
  <si>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</si>
  <si>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</si>
  <si>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</si>
  <si>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</si>
  <si>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</si>
  <si>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</si>
  <si>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</si>
  <si>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</si>
  <si>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</si>
  <si>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</si>
  <si>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</si>
  <si>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</si>
  <si>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</si>
  <si>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</si>
  <si>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</si>
  <si>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</si>
  <si>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</si>
  <si>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</si>
  <si>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</si>
  <si>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</si>
  <si>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</si>
  <si>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</si>
  <si>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</si>
  <si>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</si>
  <si>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</si>
  <si>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</si>
  <si>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</si>
  <si>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</si>
  <si>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</si>
  <si>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</si>
  <si>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</si>
  <si>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</si>
  <si>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</si>
  <si>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</si>
  <si>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</si>
  <si>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</si>
  <si>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</si>
  <si>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</si>
  <si>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</si>
  <si>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</si>
  <si>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</si>
  <si>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</si>
  <si>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</si>
  <si>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</si>
  <si>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</si>
  <si>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</si>
  <si>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</si>
  <si>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</si>
  <si>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</si>
  <si>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</si>
  <si>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</si>
  <si>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</si>
  <si>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</si>
  <si>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</si>
  <si>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</si>
  <si>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</si>
  <si>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</si>
  <si>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</si>
  <si>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</si>
  <si>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</si>
  <si>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</si>
  <si>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</si>
  <si>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</si>
  <si>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</si>
  <si>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</si>
  <si>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</si>
  <si>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</si>
  <si>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能代市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</si>
  <si>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</si>
  <si>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</si>
  <si>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</si>
  <si>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</si>
  <si>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</si>
  <si>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</si>
  <si>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</si>
  <si>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</si>
  <si>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</si>
  <si>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</si>
  <si>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</si>
  <si>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</si>
  <si>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</si>
  <si>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</si>
  <si>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</si>
  <si>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</si>
  <si>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</si>
  <si>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</si>
  <si>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浄化槽の耐用年数は30年以上であるとされていますが、修繕料が増加傾向にあることから、更新も視野に入れながら適切な維持管理や修繕等で浄化槽の長寿命化を図り、経費の節減に努めます。</t>
    <phoneticPr fontId="4"/>
  </si>
  <si>
    <t>　経営の状況については各指標の類似団体や全国平均との比較において、適切な規模で運営しており、安定していると考えられます。
　事業への一般会計繰入金（公費負担）は事業を推進し、生活排水の適切な処理による汚濁負荷の軽減や公共用水域の水質保全、市の生活排水処理に係る費用負担の軽減や公平性、平準化を図るためです。
　しかし、近年の労務費や資材費高騰の影響から、維持管理にかかる経費は年々増加傾向にあり、整備による管理基数の増加や経年劣化に伴う修繕料の増加により、今後も一般会計繰入額は増え続ける見込みです。
【財源説明】
・工事費：財源は分担金（約2～4割）と国補助金（1/2）、不足分は地方債を借り入れしており、その償還金と人件費は一般会計で負担（一般会計繰入金）しています。
・維持管理費：使用料の不足分は一般会計で負担しています。</t>
    <phoneticPr fontId="4"/>
  </si>
  <si>
    <t>①収益的収支比率は、使用料や一般会計繰入金等の総収益で、維持管理費に地方債償還金を加えた費用をどの程度賄えているかの指標です。維持管理費の増により、一般会計からの繰入額も増加傾向にあるため、更なる経費節減に努める必要があります。
④企業債残高対事業規模比率は、料金収入に対する地方債残高の割合であり、地方債残高の規模を表す指標です。数値基準はないですが、比較すると横ばいとなっており、投資規模及び料金水準は適切であると考えられます。
⑤経費回収率は、使用料で回収すべき汚水処理費（維持管理費）を全て使用料で賄えているかを示す指標で100％以上であることが必要です。当事業では平成28年度の料金改定により料金収入が増えましたが、今後も継続して適正な料金収入と汚水処理費の削減に努めていきます。
⑥汚水処理原価は、有収水量１㎥あたりの汚水処理に要した費用で、工事費・維持管理費両方を含めた汚水処理に係るコストを表した指標です。維持管理費は増加傾向が続いており、今後は、汚水処理費の経費節減に努める必要があります。
⑦施設利用率は、設備が一日に対応可能な処理能力に対する、一日の平均処理水量の割合であり、設備の利用状況や適正規模を判断する指標です。一般的には高い数値であることが望まれますが、比較的低くなっており、要因としては浄化槽の休止基数が増加傾向にあることや、浄化槽は住宅の延床面積で人槽が決まるため、処理能力が過大となる場合が多いことが考えられます。しかし近年、対象人員算定基準のただし書き適用により、実使用人数と同等の処理能力浄化槽を設置しております。
⑧水洗化率は、処理区域内人口のうち、実際に水洗便所を設置して汚水処理している人口の割合を表した指標です。公共用水域の水質保全や、使用料収入増加の観点から100％となることが望ましいです。設置後の未使用の浄化槽が発生しないよう継続的な水洗化率向上の取組みが必要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</si>
</sst>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83-4305-8D56-0B0E7362C0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583-4305-8D56-0B0E7362C0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43.44</c:v>
                </c:pt>
                <c:pt idx="1">
                  <c:v>44.39</c:v>
                </c:pt>
                <c:pt idx="2">
                  <c:v>33.39</c:v>
                </c:pt>
                <c:pt idx="3">
                  <c:v>32.26</c:v>
                </c:pt>
                <c:pt idx="4">
                  <c:v>31</c:v>
                </c:pt>
              </c:numCache>
            </c:numRef>
          </c:val>
          <c:extLst>
            <c:ext xmlns:c16="http://schemas.microsoft.com/office/drawing/2014/chart" uri="{C3380CC4-5D6E-409C-BE32-E72D297353CC}">
              <c16:uniqueId val="{00000000-2955-4653-A731-CFBBD43E63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2955-4653-A731-CFBBD43E63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98.84</c:v>
                </c:pt>
                <c:pt idx="1">
                  <c:v>100</c:v>
                </c:pt>
                <c:pt idx="2">
                  <c:v>100</c:v>
                </c:pt>
                <c:pt idx="3">
                  <c:v>100</c:v>
                </c:pt>
                <c:pt idx="4">
                  <c:v>100</c:v>
                </c:pt>
              </c:numCache>
            </c:numRef>
          </c:val>
          <c:extLst>
            <c:ext xmlns:c16="http://schemas.microsoft.com/office/drawing/2014/chart" uri="{C3380CC4-5D6E-409C-BE32-E72D297353CC}">
              <c16:uniqueId val="{00000000-7065-4B1F-82D3-0C76EF0AE7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7065-4B1F-82D3-0C76EF0AE7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101.58</c:v>
                </c:pt>
                <c:pt idx="1">
                  <c:v>100.74</c:v>
                </c:pt>
                <c:pt idx="2">
                  <c:v>97.21</c:v>
                </c:pt>
                <c:pt idx="3">
                  <c:v>94.06</c:v>
                </c:pt>
                <c:pt idx="4">
                  <c:v>94.34</c:v>
                </c:pt>
              </c:numCache>
            </c:numRef>
          </c:val>
          <c:extLst>
            <c:ext xmlns:c16="http://schemas.microsoft.com/office/drawing/2014/chart" uri="{C3380CC4-5D6E-409C-BE32-E72D297353CC}">
              <c16:uniqueId val="{00000000-B2CD-47F5-AF80-578202F5028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CD-47F5-AF80-578202F5028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43-49B0-8D32-EE53D4EE3D0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43-49B0-8D32-EE53D4EE3D0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22-4DC8-8C94-A73CFDFA70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22-4DC8-8C94-A73CFDFA70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11-484F-8089-803980DDBCC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11-484F-8089-803980DDBCC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54-476A-9127-6FCCB315637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54-476A-9127-6FCCB315637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B9-4A85-891F-391383E83C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E7B9-4A85-891F-391383E83C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95.57</c:v>
                </c:pt>
                <c:pt idx="1">
                  <c:v>95.46</c:v>
                </c:pt>
                <c:pt idx="2">
                  <c:v>85.3</c:v>
                </c:pt>
                <c:pt idx="3">
                  <c:v>84.19</c:v>
                </c:pt>
                <c:pt idx="4">
                  <c:v>81.150000000000006</c:v>
                </c:pt>
              </c:numCache>
            </c:numRef>
          </c:val>
          <c:extLst>
            <c:ext xmlns:c16="http://schemas.microsoft.com/office/drawing/2014/chart" uri="{C3380CC4-5D6E-409C-BE32-E72D297353CC}">
              <c16:uniqueId val="{00000000-317E-4C28-A0C2-3F63DEF56AB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317E-4C28-A0C2-3F63DEF56AB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231.01</c:v>
                </c:pt>
                <c:pt idx="1">
                  <c:v>225.67</c:v>
                </c:pt>
                <c:pt idx="2">
                  <c:v>389.9</c:v>
                </c:pt>
                <c:pt idx="3">
                  <c:v>406.98</c:v>
                </c:pt>
                <c:pt idx="4">
                  <c:v>439.66</c:v>
                </c:pt>
              </c:numCache>
            </c:numRef>
          </c:val>
          <c:extLst>
            <c:ext xmlns:c16="http://schemas.microsoft.com/office/drawing/2014/chart" uri="{C3380CC4-5D6E-409C-BE32-E72D297353CC}">
              <c16:uniqueId val="{00000000-A8BE-4F32-A6D6-15D37A2EE0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A8BE-4F32-A6D6-15D37A2EE0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能代市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49353</v>
      </c>
      <c r="AM8" s="37"/>
      <c r="AN8" s="37"/>
      <c r="AO8" s="37"/>
      <c r="AP8" s="37"/>
      <c r="AQ8" s="37"/>
      <c r="AR8" s="37"/>
      <c r="AS8" s="37"/>
      <c r="AT8" s="38">
        <f>データ!T6</f>
        <v>426.95</v>
      </c>
      <c r="AU8" s="38"/>
      <c r="AV8" s="38"/>
      <c r="AW8" s="38"/>
      <c r="AX8" s="38"/>
      <c r="AY8" s="38"/>
      <c r="AZ8" s="38"/>
      <c r="BA8" s="38"/>
      <c r="BB8" s="38">
        <f>データ!U6</f>
        <v>115.59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7.18</v>
      </c>
      <c r="Q10" s="38"/>
      <c r="R10" s="38"/>
      <c r="S10" s="38"/>
      <c r="T10" s="38"/>
      <c r="U10" s="38"/>
      <c r="V10" s="38"/>
      <c r="W10" s="38">
        <f>データ!Q6</f>
        <v>100</v>
      </c>
      <c r="X10" s="38"/>
      <c r="Y10" s="38"/>
      <c r="Z10" s="38"/>
      <c r="AA10" s="38"/>
      <c r="AB10" s="38"/>
      <c r="AC10" s="38"/>
      <c r="AD10" s="37">
        <f>データ!R6</f>
        <v>2860</v>
      </c>
      <c r="AE10" s="37"/>
      <c r="AF10" s="37"/>
      <c r="AG10" s="37"/>
      <c r="AH10" s="37"/>
      <c r="AI10" s="37"/>
      <c r="AJ10" s="37"/>
      <c r="AK10" s="2"/>
      <c r="AL10" s="37">
        <f>データ!V6</f>
        <v>3514</v>
      </c>
      <c r="AM10" s="37"/>
      <c r="AN10" s="37"/>
      <c r="AO10" s="37"/>
      <c r="AP10" s="37"/>
      <c r="AQ10" s="37"/>
      <c r="AR10" s="37"/>
      <c r="AS10" s="37"/>
      <c r="AT10" s="38">
        <f>データ!W6</f>
        <v>409.17</v>
      </c>
      <c r="AU10" s="38"/>
      <c r="AV10" s="38"/>
      <c r="AW10" s="38"/>
      <c r="AX10" s="38"/>
      <c r="AY10" s="38"/>
      <c r="AZ10" s="38"/>
      <c r="BA10" s="38"/>
      <c r="BB10" s="38">
        <f>データ!X6</f>
        <v>8.59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xwM6YsHQt/Sa+L6O9p7JjpTwRrcXWanKoUCrFFavaLuPPqEzf6Z3UNIScRO+aelzCPV4+LY30MnZa0dAsKBOOA==" saltValue="4tq4pk9lA2Q+x0eULDy6F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52027</v>
      </c>
      <c r="D6" s="19">
        <f t="shared" si="3"/>
        <v>47</v>
      </c>
      <c r="E6" s="19">
        <f t="shared" si="3"/>
        <v>18</v>
      </c>
      <c r="F6" s="19">
        <f t="shared" si="3"/>
        <v>0</v>
      </c>
      <c r="G6" s="19">
        <f t="shared" si="3"/>
        <v>0</v>
      </c>
      <c r="H6" s="19" t="str">
        <f t="shared" si="3"/>
        <v>秋田県　能代市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7.18</v>
      </c>
      <c r="Q6" s="20">
        <f t="shared" si="3"/>
        <v>100</v>
      </c>
      <c r="R6" s="20">
        <f t="shared" si="3"/>
        <v>2860</v>
      </c>
      <c r="S6" s="20">
        <f t="shared" si="3"/>
        <v>49353</v>
      </c>
      <c r="T6" s="20">
        <f t="shared" si="3"/>
        <v>426.95</v>
      </c>
      <c r="U6" s="20">
        <f t="shared" si="3"/>
        <v>115.59</v>
      </c>
      <c r="V6" s="20">
        <f t="shared" si="3"/>
        <v>3514</v>
      </c>
      <c r="W6" s="20">
        <f t="shared" si="3"/>
        <v>409.17</v>
      </c>
      <c r="X6" s="20">
        <f t="shared" si="3"/>
        <v>8.59</v>
      </c>
      <c r="Y6" s="21">
        <f>IF(Y7="",NA(),Y7)</f>
        <v>101.58</v>
      </c>
      <c r="Z6" s="21">
        <f t="shared" ref="Z6:AH6" si="4">IF(Z7="",NA(),Z7)</f>
        <v>100.74</v>
      </c>
      <c r="AA6" s="21">
        <f t="shared" si="4"/>
        <v>97.21</v>
      </c>
      <c r="AB6" s="21">
        <f t="shared" si="4"/>
        <v>94.06</v>
      </c>
      <c r="AC6" s="21">
        <f t="shared" si="4"/>
        <v>94.34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95.57</v>
      </c>
      <c r="BR6" s="21">
        <f t="shared" ref="BR6:BZ6" si="8">IF(BR7="",NA(),BR7)</f>
        <v>95.46</v>
      </c>
      <c r="BS6" s="21">
        <f t="shared" si="8"/>
        <v>85.3</v>
      </c>
      <c r="BT6" s="21">
        <f t="shared" si="8"/>
        <v>84.19</v>
      </c>
      <c r="BU6" s="21">
        <f t="shared" si="8"/>
        <v>81.150000000000006</v>
      </c>
      <c r="BV6" s="21">
        <f t="shared" si="8"/>
        <v>63.06</v>
      </c>
      <c r="BW6" s="21">
        <f t="shared" si="8"/>
        <v>62.5</v>
      </c>
      <c r="BX6" s="21">
        <f t="shared" si="8"/>
        <v>60.59</v>
      </c>
      <c r="BY6" s="21">
        <f t="shared" si="8"/>
        <v>60</v>
      </c>
      <c r="BZ6" s="21">
        <f t="shared" si="8"/>
        <v>59.01</v>
      </c>
      <c r="CA6" s="20" t="str">
        <f>IF(CA7="","",IF(CA7="-","【-】","【"&amp;SUBSTITUTE(TEXT(CA7,"#,##0.00"),"-","△")&amp;"】"))</f>
        <v>【57.03】</v>
      </c>
      <c r="CB6" s="21">
        <f>IF(CB7="",NA(),CB7)</f>
        <v>231.01</v>
      </c>
      <c r="CC6" s="21">
        <f t="shared" ref="CC6:CK6" si="9">IF(CC7="",NA(),CC7)</f>
        <v>225.67</v>
      </c>
      <c r="CD6" s="21">
        <f t="shared" si="9"/>
        <v>389.9</v>
      </c>
      <c r="CE6" s="21">
        <f t="shared" si="9"/>
        <v>406.98</v>
      </c>
      <c r="CF6" s="21">
        <f t="shared" si="9"/>
        <v>439.66</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43.44</v>
      </c>
      <c r="CN6" s="21">
        <f t="shared" ref="CN6:CV6" si="10">IF(CN7="",NA(),CN7)</f>
        <v>44.39</v>
      </c>
      <c r="CO6" s="21">
        <f t="shared" si="10"/>
        <v>33.39</v>
      </c>
      <c r="CP6" s="21">
        <f t="shared" si="10"/>
        <v>32.26</v>
      </c>
      <c r="CQ6" s="21">
        <f t="shared" si="10"/>
        <v>31</v>
      </c>
      <c r="CR6" s="21">
        <f t="shared" si="10"/>
        <v>59.94</v>
      </c>
      <c r="CS6" s="21">
        <f t="shared" si="10"/>
        <v>59.64</v>
      </c>
      <c r="CT6" s="21">
        <f t="shared" si="10"/>
        <v>58.19</v>
      </c>
      <c r="CU6" s="21">
        <f t="shared" si="10"/>
        <v>56.52</v>
      </c>
      <c r="CV6" s="21">
        <f t="shared" si="10"/>
        <v>88.45</v>
      </c>
      <c r="CW6" s="20" t="str">
        <f>IF(CW7="","",IF(CW7="-","【-】","【"&amp;SUBSTITUTE(TEXT(CW7,"#,##0.00"),"-","△")&amp;"】"))</f>
        <v>【84.27】</v>
      </c>
      <c r="CX6" s="21">
        <f>IF(CX7="",NA(),CX7)</f>
        <v>98.84</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52027</v>
      </c>
      <c r="D7" s="23">
        <v>47</v>
      </c>
      <c r="E7" s="23">
        <v>18</v>
      </c>
      <c r="F7" s="23">
        <v>0</v>
      </c>
      <c r="G7" s="23">
        <v>0</v>
      </c>
      <c r="H7" s="23" t="s">
        <v>98</v>
      </c>
      <c r="I7" s="23" t="s">
        <v>99</v>
      </c>
      <c r="J7" s="23" t="s">
        <v>100</v>
      </c>
      <c r="K7" s="23" t="s">
        <v>101</v>
      </c>
      <c r="L7" s="23" t="s">
        <v>102</v>
      </c>
      <c r="M7" s="23" t="s">
        <v>103</v>
      </c>
      <c r="N7" s="24" t="s">
        <v>104</v>
      </c>
      <c r="O7" s="24" t="s">
        <v>105</v>
      </c>
      <c r="P7" s="24">
        <v>7.18</v>
      </c>
      <c r="Q7" s="24">
        <v>100</v>
      </c>
      <c r="R7" s="24">
        <v>2860</v>
      </c>
      <c r="S7" s="24">
        <v>49353</v>
      </c>
      <c r="T7" s="24">
        <v>426.95</v>
      </c>
      <c r="U7" s="24">
        <v>115.59</v>
      </c>
      <c r="V7" s="24">
        <v>3514</v>
      </c>
      <c r="W7" s="24">
        <v>409.17</v>
      </c>
      <c r="X7" s="24">
        <v>8.59</v>
      </c>
      <c r="Y7" s="24">
        <v>101.58</v>
      </c>
      <c r="Z7" s="24">
        <v>100.74</v>
      </c>
      <c r="AA7" s="24">
        <v>97.21</v>
      </c>
      <c r="AB7" s="24">
        <v>94.06</v>
      </c>
      <c r="AC7" s="24">
        <v>94.34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95.57</v>
      </c>
      <c r="BR7" s="24">
        <v>95.46</v>
      </c>
      <c r="BS7" s="24">
        <v>85.3</v>
      </c>
      <c r="BT7" s="24">
        <v>84.19</v>
      </c>
      <c r="BU7" s="24">
        <v>81.150000000000006</v>
      </c>
      <c r="BV7" s="24">
        <v>63.06</v>
      </c>
      <c r="BW7" s="24">
        <v>62.5</v>
      </c>
      <c r="BX7" s="24">
        <v>60.59</v>
      </c>
      <c r="BY7" s="24">
        <v>60</v>
      </c>
      <c r="BZ7" s="24">
        <v>59.01</v>
      </c>
      <c r="CA7" s="24">
        <v>57.03</v>
      </c>
      <c r="CB7" s="24">
        <v>231.01</v>
      </c>
      <c r="CC7" s="24">
        <v>225.67</v>
      </c>
      <c r="CD7" s="24">
        <v>389.9</v>
      </c>
      <c r="CE7" s="24">
        <v>406.98</v>
      </c>
      <c r="CF7" s="24">
        <v>439.66</v>
      </c>
      <c r="CG7" s="24">
        <v>264.77</v>
      </c>
      <c r="CH7" s="24">
        <v>269.33</v>
      </c>
      <c r="CI7" s="24">
        <v>280.23</v>
      </c>
      <c r="CJ7" s="24">
        <v>282.70999999999998</v>
      </c>
      <c r="CK7" s="24">
        <v>291.82</v>
      </c>
      <c r="CL7" s="24">
        <v>294.83</v>
      </c>
      <c r="CM7" s="24">
        <v>43.44</v>
      </c>
      <c r="CN7" s="24">
        <v>44.39</v>
      </c>
      <c r="CO7" s="24">
        <v>33.39</v>
      </c>
      <c r="CP7" s="24">
        <v>32.26</v>
      </c>
      <c r="CQ7" s="24">
        <v>31</v>
      </c>
      <c r="CR7" s="24">
        <v>59.94</v>
      </c>
      <c r="CS7" s="24">
        <v>59.64</v>
      </c>
      <c r="CT7" s="24">
        <v>58.19</v>
      </c>
      <c r="CU7" s="24">
        <v>56.52</v>
      </c>
      <c r="CV7" s="24">
        <v>88.45</v>
      </c>
      <c r="CW7" s="24">
        <v>84.27</v>
      </c>
      <c r="CX7" s="24">
        <v>98.84</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2024-01-18T01:56:19Z</cp:lastPrinted>
  <dcterms:created xsi:type="dcterms:W3CDTF">2023-12-12T02:59:31Z</dcterms:created>
  <dcterms:modified xsi:type="dcterms:W3CDTF">2024-01-18T01:56:20Z</dcterms:modified>
  <cp:category/>
</cp:coreProperties>
</file>