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irofumi-ochiai\Desktop\"/>
    </mc:Choice>
  </mc:AlternateContent>
  <workbookProtection workbookAlgorithmName="SHA-512" workbookHashValue="q9ZwFay0dE4Jn0/dYk5ZJPTL/Ah82UlG6Z2wisrSNELNBlKj8cZ/qoOgGaGtDKnX6tJw/QWeOscSV3Mb7hBRLw==" workbookSaltValue="Pb78b2NY/tECmUCI1RuTX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<sst xmlns="http://schemas.openxmlformats.org/spreadsheetml/2006/main" count="247" uniqueCount="119">
  <si>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</si>
  <si>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</si>
  <si>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</si>
  <si>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</si>
  <si>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</si>
  <si>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</si>
  <si>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</si>
  <si>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</si>
  <si>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</si>
  <si>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</si>
  <si>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</si>
  <si>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</si>
  <si>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</si>
  <si>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</si>
  <si>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</si>
  <si>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</si>
  <si>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</si>
  <si>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</si>
  <si>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</si>
  <si>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</si>
  <si>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</si>
  <si>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</si>
  <si>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</si>
  <si>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</si>
  <si>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</si>
  <si>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</si>
  <si>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</si>
  <si>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</si>
  <si>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</si>
  <si>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</si>
  <si>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</si>
  <si>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</si>
  <si>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</si>
  <si>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</si>
  <si>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</si>
  <si>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</si>
  <si>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</si>
  <si>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</si>
  <si>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</si>
  <si>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</si>
  <si>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</si>
  <si>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</si>
  <si>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</si>
  <si>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</si>
  <si>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</si>
  <si>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</si>
  <si>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</si>
  <si>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</si>
  <si>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</si>
  <si>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</si>
  <si>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</si>
  <si>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</si>
  <si>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</si>
  <si>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</si>
  <si>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</si>
  <si>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</si>
  <si>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</si>
  <si>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</si>
  <si>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</si>
  <si>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</si>
  <si>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</si>
  <si>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</si>
  <si>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</si>
  <si>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</si>
  <si>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</si>
  <si>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</si>
  <si>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</si>
  <si>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</si>
  <si>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</si>
  <si>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</si>
  <si>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</si>
  <si>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</si>
  <si>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</si>
  <si>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</si>
  <si>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</si>
  <si>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</si>
  <si>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</si>
  <si>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</si>
  <si>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</si>
  <si>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</si>
  <si>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</si>
  <si>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</si>
  <si>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</si>
  <si>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</si>
  <si>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</si>
  <si>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</si>
  <si>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</si>
  <si>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</si>
  <si>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</si>
  <si>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</si>
  <si>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</si>
  <si>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</si>
  <si>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</si>
  <si>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</si>
  <si>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</si>
  <si>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</si>
  <si>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</si>
  <si>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</si>
  <si>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能代市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</si>
  <si>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</si>
  <si>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</si>
  <si>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</si>
  <si>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</si>
  <si>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</si>
  <si>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</si>
  <si>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</si>
  <si>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</si>
  <si>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</si>
  <si>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</si>
  <si>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</si>
  <si>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</si>
  <si>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</si>
  <si>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</si>
  <si>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</si>
  <si>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</si>
  <si>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</si>
  <si>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浄化槽の耐用年数は30年以上であるとされていますが、修繕料が増加傾向にあることから、更新も視野に入れながら適切な維持管理や修繕等で浄化槽の長寿命化を図り、経費の節減に努めます。</t>
    <phoneticPr fontId="4"/>
  </si>
  <si>
    <t>　経営の状況については各指標の類似団体や全国平均との比較において、適切な規模で運営しており、安定していると考えられます。
　事業への一般会計繰入金（公費負担）は事業を推進し、生活排水の適切な処理による汚濁負荷の軽減や公共用水域の水質保全、市の生活排水処理に係る費用負担の軽減や公平性、平準化を図るためです。
　しかし、近年の労務費や資材費高騰の影響から、維持管理にかかる経費は年々増加傾向にあり、整備による管理基数の増加や経年劣化に伴う修繕料の増加により、今後も一般会計繰入額は増え続ける見込みです。
【財源説明】
・工事費：財源は分担金（約2～4割）と国補助金（1/2）、不足分は地方債を借り入れしており、その償還金と人件費は一般会計で負担（一般会計繰入金）しています。
・維持管理費：使用料の不足分は一般会計で負担しています。</t>
    <phoneticPr fontId="4"/>
  </si>
  <si>
    <t>①収益的収支比率は、使用料や一般会計繰入金等の総収益で、維持管理費に地方債償還金を加えた費用をどの程度賄えているかの指標です。不足分は一般会計繰入金で賄っているため、単年度収支では黒字を示す100％を越えています。
④企業債残高対事業規模比率は、料金収入に対する地方債残高の割合であり、地方債残高の規模を表す指標です。数値基準はないですが、比較すると低くなっており、投資規模及び料金水準は適切であると考えられます。
⑤経費回収率は、使用料で回収すべき汚水処理費（維持管理費）を全て使用料で賄えているかを示す指標で100％以上であることが必要です。当事業では平成28年度の料金改定により料金収入が増えましたが、今後も継続して適正な料金収入と汚水処理費の削減に努めていきます。
⑥汚水処理原価は、有収水量１㎥あたりの汚水処理に要した費用で、工事費・維持管理費両方を含めた汚水処理に係るコストを表した指標です。数値基準はないですが、比較的低くなっており、効率的な汚水処理が実施されていると考えられます。
⑦施設利用率は、設備が一日に対応可能な処理能力に対する、一日の平均処理水量の割合であり、設備の利用状況や適正規模を判断する指標です。一般的には高い数値であることが望まれますが、比較的低くなっており、要因としては浄化槽の休止基数の増加傾向にあることや、浄化槽は住宅の延床面積で人槽が決まるため、処理能力が過大になりがちであることが考えられます。しかし近年、対象人員算定基準のただし書き適用により、実使用人数と同等の処理能力浄化槽が設置されております。
⑧水洗化率は、処理区域内人口のうち、実際に水洗便所を設置して汚水処理している人口の割合を表した指標です。公共用水域の水質保全や、使用料収入増加の観点から100％となることが望ましいです。設置後未接続・未使用の浄化槽が発生しないよう継続的な水洗化率向上の取組みが必要です。</t>
    <rPh sb="782" eb="784">
      <t>ハッセイ</t>
    </rPh>
    <rPh sb="789" eb="792">
      <t>ケイゾクテキ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</si>
</sst>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A9-44B8-9B4A-EB6A172DAB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4A9-44B8-9B4A-EB6A172DAB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45.53</c:v>
                </c:pt>
                <c:pt idx="1">
                  <c:v>45.06</c:v>
                </c:pt>
                <c:pt idx="2">
                  <c:v>46.21</c:v>
                </c:pt>
                <c:pt idx="3">
                  <c:v>43.44</c:v>
                </c:pt>
                <c:pt idx="4">
                  <c:v>44.39</c:v>
                </c:pt>
              </c:numCache>
            </c:numRef>
          </c:val>
          <c:extLst>
            <c:ext xmlns:c16="http://schemas.microsoft.com/office/drawing/2014/chart" uri="{C3380CC4-5D6E-409C-BE32-E72D297353CC}">
              <c16:uniqueId val="{00000000-443E-4BF1-B91D-4AF7B041D44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443E-4BF1-B91D-4AF7B041D44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99.09</c:v>
                </c:pt>
                <c:pt idx="1">
                  <c:v>98.69</c:v>
                </c:pt>
                <c:pt idx="2">
                  <c:v>98.89</c:v>
                </c:pt>
                <c:pt idx="3">
                  <c:v>98.84</c:v>
                </c:pt>
                <c:pt idx="4">
                  <c:v>100</c:v>
                </c:pt>
              </c:numCache>
            </c:numRef>
          </c:val>
          <c:extLst>
            <c:ext xmlns:c16="http://schemas.microsoft.com/office/drawing/2014/chart" uri="{C3380CC4-5D6E-409C-BE32-E72D297353CC}">
              <c16:uniqueId val="{00000000-AFCA-4A53-B2B9-03442A62AE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AFCA-4A53-B2B9-03442A62AE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100.31</c:v>
                </c:pt>
                <c:pt idx="1">
                  <c:v>100.07</c:v>
                </c:pt>
                <c:pt idx="2">
                  <c:v>101.68</c:v>
                </c:pt>
                <c:pt idx="3">
                  <c:v>101.58</c:v>
                </c:pt>
                <c:pt idx="4">
                  <c:v>100.74</c:v>
                </c:pt>
              </c:numCache>
            </c:numRef>
          </c:val>
          <c:extLst>
            <c:ext xmlns:c16="http://schemas.microsoft.com/office/drawing/2014/chart" uri="{C3380CC4-5D6E-409C-BE32-E72D297353CC}">
              <c16:uniqueId val="{00000000-785C-46FA-BDDC-F9501DE7B4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5C-46FA-BDDC-F9501DE7B4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9-4125-982F-D4E229E70D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9-4125-982F-D4E229E70D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A-4300-AD90-9E04568F83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A-4300-AD90-9E04568F83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9B-4363-B9B9-BCFFED0073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9B-4363-B9B9-BCFFED0073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04-4A8A-81F9-4CF7715E53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04-4A8A-81F9-4CF7715E53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61-4C9F-B52D-0721235FFE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5861-4C9F-B52D-0721235FFE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77.989999999999995</c:v>
                </c:pt>
                <c:pt idx="1">
                  <c:v>90.17</c:v>
                </c:pt>
                <c:pt idx="2">
                  <c:v>97.66</c:v>
                </c:pt>
                <c:pt idx="3">
                  <c:v>95.57</c:v>
                </c:pt>
                <c:pt idx="4">
                  <c:v>95.46</c:v>
                </c:pt>
              </c:numCache>
            </c:numRef>
          </c:val>
          <c:extLst>
            <c:ext xmlns:c16="http://schemas.microsoft.com/office/drawing/2014/chart" uri="{C3380CC4-5D6E-409C-BE32-E72D297353CC}">
              <c16:uniqueId val="{00000000-7EFA-4D7B-9090-E6021BCCEB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7EFA-4D7B-9090-E6021BCCEB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220.04</c:v>
                </c:pt>
                <c:pt idx="1">
                  <c:v>220.63</c:v>
                </c:pt>
                <c:pt idx="2">
                  <c:v>220.16</c:v>
                </c:pt>
                <c:pt idx="3">
                  <c:v>231.01</c:v>
                </c:pt>
                <c:pt idx="4">
                  <c:v>225.67</c:v>
                </c:pt>
              </c:numCache>
            </c:numRef>
          </c:val>
          <c:extLst>
            <c:ext xmlns:c16="http://schemas.microsoft.com/office/drawing/2014/chart" uri="{C3380CC4-5D6E-409C-BE32-E72D297353CC}">
              <c16:uniqueId val="{00000000-70B8-4967-805C-8775F41EE93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70B8-4967-805C-8775F41EE93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R5" sqref="R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能代市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52283</v>
      </c>
      <c r="AM8" s="51"/>
      <c r="AN8" s="51"/>
      <c r="AO8" s="51"/>
      <c r="AP8" s="51"/>
      <c r="AQ8" s="51"/>
      <c r="AR8" s="51"/>
      <c r="AS8" s="51"/>
      <c r="AT8" s="46">
        <f>データ!T6</f>
        <v>426.95</v>
      </c>
      <c r="AU8" s="46"/>
      <c r="AV8" s="46"/>
      <c r="AW8" s="46"/>
      <c r="AX8" s="46"/>
      <c r="AY8" s="46"/>
      <c r="AZ8" s="46"/>
      <c r="BA8" s="46"/>
      <c r="BB8" s="46">
        <f>データ!U6</f>
        <v>122.46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9.16</v>
      </c>
      <c r="Q10" s="46"/>
      <c r="R10" s="46"/>
      <c r="S10" s="46"/>
      <c r="T10" s="46"/>
      <c r="U10" s="46"/>
      <c r="V10" s="46"/>
      <c r="W10" s="46">
        <f>データ!Q6</f>
        <v>100</v>
      </c>
      <c r="X10" s="46"/>
      <c r="Y10" s="46"/>
      <c r="Z10" s="46"/>
      <c r="AA10" s="46"/>
      <c r="AB10" s="46"/>
      <c r="AC10" s="46"/>
      <c r="AD10" s="51">
        <f>データ!R6</f>
        <v>2860</v>
      </c>
      <c r="AE10" s="51"/>
      <c r="AF10" s="51"/>
      <c r="AG10" s="51"/>
      <c r="AH10" s="51"/>
      <c r="AI10" s="51"/>
      <c r="AJ10" s="51"/>
      <c r="AK10" s="2"/>
      <c r="AL10" s="51">
        <f>データ!V6</f>
        <v>4751</v>
      </c>
      <c r="AM10" s="51"/>
      <c r="AN10" s="51"/>
      <c r="AO10" s="51"/>
      <c r="AP10" s="51"/>
      <c r="AQ10" s="51"/>
      <c r="AR10" s="51"/>
      <c r="AS10" s="51"/>
      <c r="AT10" s="46">
        <f>データ!W6</f>
        <v>409.16</v>
      </c>
      <c r="AU10" s="46"/>
      <c r="AV10" s="46"/>
      <c r="AW10" s="46"/>
      <c r="AX10" s="46"/>
      <c r="AY10" s="46"/>
      <c r="AZ10" s="46"/>
      <c r="BA10" s="46"/>
      <c r="BB10" s="46">
        <f>データ!X6</f>
        <v>11.61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cpMpSE4TZOkqNhElJVeRtWcoSOi/4RvV367XpFHGfvO3IC8W+FDl/1E+FQ5bT5KR1lPZftLgDtZHetcBi/nzcw==" saltValue="LHzXFw7jaZYCfeHBtnIl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52027</v>
      </c>
      <c r="D6" s="33">
        <f t="shared" si="3"/>
        <v>47</v>
      </c>
      <c r="E6" s="33">
        <f t="shared" si="3"/>
        <v>18</v>
      </c>
      <c r="F6" s="33">
        <f t="shared" si="3"/>
        <v>0</v>
      </c>
      <c r="G6" s="33">
        <f t="shared" si="3"/>
        <v>0</v>
      </c>
      <c r="H6" s="33" t="str">
        <f t="shared" si="3"/>
        <v>秋田県　能代市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9.16</v>
      </c>
      <c r="Q6" s="34">
        <f t="shared" si="3"/>
        <v>100</v>
      </c>
      <c r="R6" s="34">
        <f t="shared" si="3"/>
        <v>2860</v>
      </c>
      <c r="S6" s="34">
        <f t="shared" si="3"/>
        <v>52283</v>
      </c>
      <c r="T6" s="34">
        <f t="shared" si="3"/>
        <v>426.95</v>
      </c>
      <c r="U6" s="34">
        <f t="shared" si="3"/>
        <v>122.46</v>
      </c>
      <c r="V6" s="34">
        <f t="shared" si="3"/>
        <v>4751</v>
      </c>
      <c r="W6" s="34">
        <f t="shared" si="3"/>
        <v>409.16</v>
      </c>
      <c r="X6" s="34">
        <f t="shared" si="3"/>
        <v>11.61</v>
      </c>
      <c r="Y6" s="35">
        <f>IF(Y7="",NA(),Y7)</f>
        <v>100.31</v>
      </c>
      <c r="Z6" s="35">
        <f t="shared" ref="Z6:AH6" si="4">IF(Z7="",NA(),Z7)</f>
        <v>100.07</v>
      </c>
      <c r="AA6" s="35">
        <f t="shared" si="4"/>
        <v>101.68</v>
      </c>
      <c r="AB6" s="35">
        <f t="shared" si="4"/>
        <v>101.58</v>
      </c>
      <c r="AC6" s="35">
        <f t="shared" si="4"/>
        <v>100.74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241.49</v>
      </c>
      <c r="BL6" s="35">
        <f t="shared" si="7"/>
        <v>248.44</v>
      </c>
      <c r="BM6" s="35">
        <f t="shared" si="7"/>
        <v>244.85</v>
      </c>
      <c r="BN6" s="35">
        <f t="shared" si="7"/>
        <v>296.89</v>
      </c>
      <c r="BO6" s="35">
        <f t="shared" si="7"/>
        <v>270.57</v>
      </c>
      <c r="BP6" s="34" t="str">
        <f>IF(BP7="","",IF(BP7="-","【-】","【"&amp;SUBSTITUTE(TEXT(BP7,"#,##0.00"),"-","△")&amp;"】"))</f>
        <v>【307.23】</v>
      </c>
      <c r="BQ6" s="35">
        <f>IF(BQ7="",NA(),BQ7)</f>
        <v>77.989999999999995</v>
      </c>
      <c r="BR6" s="35">
        <f t="shared" ref="BR6:BZ6" si="8">IF(BR7="",NA(),BR7)</f>
        <v>90.17</v>
      </c>
      <c r="BS6" s="35">
        <f t="shared" si="8"/>
        <v>97.66</v>
      </c>
      <c r="BT6" s="35">
        <f t="shared" si="8"/>
        <v>95.57</v>
      </c>
      <c r="BU6" s="35">
        <f t="shared" si="8"/>
        <v>95.46</v>
      </c>
      <c r="BV6" s="35">
        <f t="shared" si="8"/>
        <v>65.7</v>
      </c>
      <c r="BW6" s="35">
        <f t="shared" si="8"/>
        <v>66.73</v>
      </c>
      <c r="BX6" s="35">
        <f t="shared" si="8"/>
        <v>64.78</v>
      </c>
      <c r="BY6" s="35">
        <f t="shared" si="8"/>
        <v>63.06</v>
      </c>
      <c r="BZ6" s="35">
        <f t="shared" si="8"/>
        <v>62.5</v>
      </c>
      <c r="CA6" s="34" t="str">
        <f>IF(CA7="","",IF(CA7="-","【-】","【"&amp;SUBSTITUTE(TEXT(CA7,"#,##0.00"),"-","△")&amp;"】"))</f>
        <v>【59.98】</v>
      </c>
      <c r="CB6" s="35">
        <f>IF(CB7="",NA(),CB7)</f>
        <v>220.04</v>
      </c>
      <c r="CC6" s="35">
        <f t="shared" ref="CC6:CK6" si="9">IF(CC7="",NA(),CC7)</f>
        <v>220.63</v>
      </c>
      <c r="CD6" s="35">
        <f t="shared" si="9"/>
        <v>220.16</v>
      </c>
      <c r="CE6" s="35">
        <f t="shared" si="9"/>
        <v>231.01</v>
      </c>
      <c r="CF6" s="35">
        <f t="shared" si="9"/>
        <v>225.67</v>
      </c>
      <c r="CG6" s="35">
        <f t="shared" si="9"/>
        <v>247.94</v>
      </c>
      <c r="CH6" s="35">
        <f t="shared" si="9"/>
        <v>241.29</v>
      </c>
      <c r="CI6" s="35">
        <f t="shared" si="9"/>
        <v>250.21</v>
      </c>
      <c r="CJ6" s="35">
        <f t="shared" si="9"/>
        <v>264.77</v>
      </c>
      <c r="CK6" s="35">
        <f t="shared" si="9"/>
        <v>269.33</v>
      </c>
      <c r="CL6" s="34" t="str">
        <f>IF(CL7="","",IF(CL7="-","【-】","【"&amp;SUBSTITUTE(TEXT(CL7,"#,##0.00"),"-","△")&amp;"】"))</f>
        <v>【272.98】</v>
      </c>
      <c r="CM6" s="35">
        <f>IF(CM7="",NA(),CM7)</f>
        <v>45.53</v>
      </c>
      <c r="CN6" s="35">
        <f t="shared" ref="CN6:CV6" si="10">IF(CN7="",NA(),CN7)</f>
        <v>45.06</v>
      </c>
      <c r="CO6" s="35">
        <f t="shared" si="10"/>
        <v>46.21</v>
      </c>
      <c r="CP6" s="35">
        <f t="shared" si="10"/>
        <v>43.44</v>
      </c>
      <c r="CQ6" s="35">
        <f t="shared" si="10"/>
        <v>44.39</v>
      </c>
      <c r="CR6" s="35">
        <f t="shared" si="10"/>
        <v>60.25</v>
      </c>
      <c r="CS6" s="35">
        <f t="shared" si="10"/>
        <v>61.94</v>
      </c>
      <c r="CT6" s="35">
        <f t="shared" si="10"/>
        <v>61.79</v>
      </c>
      <c r="CU6" s="35">
        <f t="shared" si="10"/>
        <v>59.94</v>
      </c>
      <c r="CV6" s="35">
        <f t="shared" si="10"/>
        <v>59.64</v>
      </c>
      <c r="CW6" s="34" t="str">
        <f>IF(CW7="","",IF(CW7="-","【-】","【"&amp;SUBSTITUTE(TEXT(CW7,"#,##0.00"),"-","△")&amp;"】"))</f>
        <v>【58.71】</v>
      </c>
      <c r="CX6" s="35">
        <f>IF(CX7="",NA(),CX7)</f>
        <v>99.09</v>
      </c>
      <c r="CY6" s="35">
        <f t="shared" ref="CY6:DG6" si="11">IF(CY7="",NA(),CY7)</f>
        <v>98.69</v>
      </c>
      <c r="CZ6" s="35">
        <f t="shared" si="11"/>
        <v>98.89</v>
      </c>
      <c r="DA6" s="35">
        <f t="shared" si="11"/>
        <v>98.84</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52027</v>
      </c>
      <c r="D7" s="37">
        <v>47</v>
      </c>
      <c r="E7" s="37">
        <v>18</v>
      </c>
      <c r="F7" s="37">
        <v>0</v>
      </c>
      <c r="G7" s="37">
        <v>0</v>
      </c>
      <c r="H7" s="37" t="s">
        <v>98</v>
      </c>
      <c r="I7" s="37" t="s">
        <v>99</v>
      </c>
      <c r="J7" s="37" t="s">
        <v>100</v>
      </c>
      <c r="K7" s="37" t="s">
        <v>101</v>
      </c>
      <c r="L7" s="37" t="s">
        <v>102</v>
      </c>
      <c r="M7" s="37" t="s">
        <v>103</v>
      </c>
      <c r="N7" s="38" t="s">
        <v>104</v>
      </c>
      <c r="O7" s="38" t="s">
        <v>105</v>
      </c>
      <c r="P7" s="38">
        <v>9.16</v>
      </c>
      <c r="Q7" s="38">
        <v>100</v>
      </c>
      <c r="R7" s="38">
        <v>2860</v>
      </c>
      <c r="S7" s="38">
        <v>52283</v>
      </c>
      <c r="T7" s="38">
        <v>426.95</v>
      </c>
      <c r="U7" s="38">
        <v>122.46</v>
      </c>
      <c r="V7" s="38">
        <v>4751</v>
      </c>
      <c r="W7" s="38">
        <v>409.16</v>
      </c>
      <c r="X7" s="38">
        <v>11.61</v>
      </c>
      <c r="Y7" s="38">
        <v>100.31</v>
      </c>
      <c r="Z7" s="38">
        <v>100.07</v>
      </c>
      <c r="AA7" s="38">
        <v>101.68</v>
      </c>
      <c r="AB7" s="38">
        <v>101.58</v>
      </c>
      <c r="AC7" s="38">
        <v>100.74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241.49</v>
      </c>
      <c r="BL7" s="38">
        <v>248.44</v>
      </c>
      <c r="BM7" s="38">
        <v>244.85</v>
      </c>
      <c r="BN7" s="38">
        <v>296.89</v>
      </c>
      <c r="BO7" s="38">
        <v>270.57</v>
      </c>
      <c r="BP7" s="38">
        <v>307.23</v>
      </c>
      <c r="BQ7" s="38">
        <v>77.989999999999995</v>
      </c>
      <c r="BR7" s="38">
        <v>90.17</v>
      </c>
      <c r="BS7" s="38">
        <v>97.66</v>
      </c>
      <c r="BT7" s="38">
        <v>95.57</v>
      </c>
      <c r="BU7" s="38">
        <v>95.46</v>
      </c>
      <c r="BV7" s="38">
        <v>65.7</v>
      </c>
      <c r="BW7" s="38">
        <v>66.73</v>
      </c>
      <c r="BX7" s="38">
        <v>64.78</v>
      </c>
      <c r="BY7" s="38">
        <v>63.06</v>
      </c>
      <c r="BZ7" s="38">
        <v>62.5</v>
      </c>
      <c r="CA7" s="38">
        <v>59.98</v>
      </c>
      <c r="CB7" s="38">
        <v>220.04</v>
      </c>
      <c r="CC7" s="38">
        <v>220.63</v>
      </c>
      <c r="CD7" s="38">
        <v>220.16</v>
      </c>
      <c r="CE7" s="38">
        <v>231.01</v>
      </c>
      <c r="CF7" s="38">
        <v>225.67</v>
      </c>
      <c r="CG7" s="38">
        <v>247.94</v>
      </c>
      <c r="CH7" s="38">
        <v>241.29</v>
      </c>
      <c r="CI7" s="38">
        <v>250.21</v>
      </c>
      <c r="CJ7" s="38">
        <v>264.77</v>
      </c>
      <c r="CK7" s="38">
        <v>269.33</v>
      </c>
      <c r="CL7" s="38">
        <v>272.98</v>
      </c>
      <c r="CM7" s="38">
        <v>45.53</v>
      </c>
      <c r="CN7" s="38">
        <v>45.06</v>
      </c>
      <c r="CO7" s="38">
        <v>46.21</v>
      </c>
      <c r="CP7" s="38">
        <v>43.44</v>
      </c>
      <c r="CQ7" s="38">
        <v>44.39</v>
      </c>
      <c r="CR7" s="38">
        <v>60.25</v>
      </c>
      <c r="CS7" s="38">
        <v>61.94</v>
      </c>
      <c r="CT7" s="38">
        <v>61.79</v>
      </c>
      <c r="CU7" s="38">
        <v>59.94</v>
      </c>
      <c r="CV7" s="38">
        <v>59.64</v>
      </c>
      <c r="CW7" s="38">
        <v>58.71</v>
      </c>
      <c r="CX7" s="38">
        <v>99.09</v>
      </c>
      <c r="CY7" s="38">
        <v>98.69</v>
      </c>
      <c r="CZ7" s="38">
        <v>98.89</v>
      </c>
      <c r="DA7" s="38">
        <v>98.84</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落合 博文</cp:lastModifiedBy>
  <cp:lastPrinted>2021-01-15T00:03:12Z</cp:lastPrinted>
  <dcterms:created xsi:type="dcterms:W3CDTF">2020-12-04T03:15:33Z</dcterms:created>
  <dcterms:modified xsi:type="dcterms:W3CDTF">2021-01-15T00:22:45Z</dcterms:modified>
  <cp:category/>
</cp:coreProperties>
</file>