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s220dc41\上下水道整備課\03_浄化槽係\08_決算統計\浄化槽\令和2年度決算統計\20220106【依頼】公営企業における経営比較分析表の作成について\【経営比較分析表】2020_052027_47_1718\"/>
    </mc:Choice>
  </mc:AlternateContent>
  <workbookProtection workbookAlgorithmName="SHA-512" workbookHashValue="+SjAjf+/ugkE9taPrJeE5jakFLRBDxqQ25pXI6f2L4OnwI7K8/h51a2VKjLJeXWqF8R6vA8Ac4XjoVrUgmYxTQ==" workbookSaltValue="l8xywTfOGMw8RC0Mr1EpKQ=="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AT10" i="4" s="1"/>
  <c r="V6" i="5"/>
  <c r="U6" i="5"/>
  <c r="T6" i="5"/>
  <c r="AT8" i="4" s="1"/>
  <c r="S6" i="5"/>
  <c r="AL8" i="4" s="1"/>
  <c r="R6" i="5"/>
  <c r="Q6" i="5"/>
  <c r="P6" i="5"/>
  <c r="P10" i="4" s="1"/>
  <c r="O6" i="5"/>
  <c r="I10" i="4" s="1"/>
  <c r="N6" i="5"/>
  <c r="M6" i="5"/>
  <c r="L6" i="5"/>
  <c r="K6" i="5"/>
  <c r="P8" i="4" s="1"/>
  <c r="J6" i="5"/>
  <c r="I6" i="5"/>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AL10" i="4"/>
  <c r="AD10" i="4"/>
  <c r="W10" i="4"/>
  <c r="B10" i="4"/>
  <c r="BB8" i="4"/>
  <c r="AD8" i="4"/>
  <c r="W8" i="4"/>
  <c r="I8" i="4"/>
  <c r="B8" i="4"/>
  <c r="B6" i="4"/>
</calcChain>
</file>

<file path=xl/sharedStrings.xml><?xml version="1.0" encoding="utf-8"?>
<sst xmlns="http://schemas.openxmlformats.org/spreadsheetml/2006/main" count="247" uniqueCount="119">
  <si>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</si>
  <si>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</si>
  <si>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</si>
  <si>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</si>
  <si>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</si>
  <si>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</si>
  <si>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</si>
  <si>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</si>
  <si>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</si>
  <si>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</si>
  <si>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</si>
  <si>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</si>
  <si>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</si>
  <si>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</si>
  <si>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</si>
  <si>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</si>
  <si>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</si>
  <si>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</si>
  <si>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</si>
  <si>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</si>
  <si>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</si>
  <si>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</si>
  <si>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</si>
  <si>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</si>
  <si>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</si>
  <si>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</si>
  <si>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</si>
  <si>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</si>
  <si>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</si>
  <si>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</si>
  <si>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</si>
  <si>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</si>
  <si>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</si>
  <si>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</si>
  <si>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</si>
  <si>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</si>
  <si>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</si>
  <si>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</si>
  <si>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</si>
  <si>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</si>
  <si>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</si>
  <si>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</si>
  <si>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</si>
  <si>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</si>
  <si>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</si>
  <si>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</si>
  <si>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</si>
  <si>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</si>
  <si>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</si>
  <si>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</si>
  <si>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</si>
  <si>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</si>
  <si>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</si>
  <si>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</si>
  <si>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</si>
  <si>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</si>
  <si>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</si>
  <si>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</si>
  <si>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</si>
  <si>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</si>
  <si>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</si>
  <si>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</si>
  <si>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</si>
  <si>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</si>
  <si>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</si>
  <si>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</si>
  <si>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</si>
  <si>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</si>
  <si>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</si>
  <si>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</si>
  <si>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</si>
  <si>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</si>
  <si>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</si>
  <si>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</si>
  <si>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</si>
  <si>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</si>
  <si>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</si>
  <si>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</si>
  <si>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</si>
  <si>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</si>
  <si>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</si>
  <si>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</si>
  <si>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</si>
  <si>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</si>
  <si>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</si>
  <si>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</si>
  <si>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</si>
  <si>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</si>
  <si>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</si>
  <si>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</si>
  <si>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</si>
  <si>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</si>
  <si>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</si>
  <si>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</si>
  <si>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</si>
  <si>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</si>
  <si>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</si>
  <si>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</si>
  <si>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秋田県　能代市</t>
  </si>
  <si>
    <t>法非適用</t>
  </si>
  <si>
    <t>下水道事業</t>
  </si>
  <si>
    <t>特定地域生活排水処理</t>
  </si>
  <si>
    <t>K2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</si>
  <si>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</si>
  <si>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</si>
  <si>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</si>
  <si>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</si>
  <si>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</si>
  <si>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</si>
  <si>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</si>
  <si>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</si>
  <si>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</si>
  <si>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</si>
  <si>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</si>
  <si>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</si>
  <si>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</si>
  <si>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浄化槽の耐用年数は30年以上であるとされていますが、修繕料が増加傾向にあることから、更新も視野に入れながら適切な維持管理や修繕等で浄化槽の長寿命化を図り、経費の節減に努めます。</t>
    <phoneticPr fontId="4"/>
  </si>
  <si>
    <t>　経営の状況については各指標の類似団体や全国平均との比較において、適切な規模で運営しており、安定していると考えられます。
　事業への一般会計繰入金（公費負担）は事業を推進し、生活排水の適切な処理による汚濁負荷の軽減や公共用水域の水質保全、市の生活排水処理に係る費用負担の軽減や公平性、平準化を図るためです。
　しかし、近年の労務費や資材費高騰の影響から、維持管理にかかる経費は年々増加傾向にあり、整備による管理基数の増加や経年劣化に伴う修繕料の増加により、今後も一般会計繰入額は増え続ける見込みです。
【財源説明】
・工事費：財源は分担金（約2～4割）と国補助金（1/2）、不足分は地方債を借り入れしており、その償還金と人件費は一般会計で負担（一般会計繰入金）しています。
・維持管理費：使用料の不足分は一般会計で負担しています。</t>
    <phoneticPr fontId="4"/>
  </si>
  <si>
    <t>①収益的収支比率は、使用料や一般会計繰入金等の総収益で、維持管理費に地方債償還金を加えた費用をどの程度賄えているかの指標です。維持管理費の増により、一般会計からの繰入額も増加傾向にあるため、更なる経費節減に努める必要があります。
④企業債残高対事業規模比率は、料金収入に対する地方債残高の割合であり、地方債残高の規模を表す指標です。数値基準はないですが、比較すると低くなっており、投資規模及び料金水準は適切であると考えられます。
⑤経費回収率は、使用料で回収すべき汚水処理費（維持管理費）を全て使用料で賄えているかを示す指標で100％以上であることが必要です。当事業では平成28年度の料金改定により料金収入が増えましたが、今後も継続して適正な料金収入と汚水処理費の削減に努めていきます。
⑥汚水処理原価は、有収水量１㎥あたりの汚水処理に要した費用で、工事費・維持管理費両方を含めた汚水処理に係るコストを表した指標です。維持管理費は増加傾向が続いており、R2年度はサーバ更新の臨時的経費が発生した。今後は、汚水処理費の経費節減に努める必要があります。
⑦施設利用率は、設備が一日に対応可能な処理能力に対する、一日の平均処理水量の割合であり、設備の利用状況や適正規模を判断する指標です。一般的には高い数値であることが望まれますが、比較的低くなっており、要因としては浄化槽の休止基数が増加傾向にあることや、浄化槽は住宅の延床面積で人槽が決まるため、処理能力が過大となる場合が多いことが考えられます。しかし近年、対象人員算定基準のただし書き適用により、実使用人数と同等の処理能力浄化槽を設置しております。
⑧水洗化率は、処理区域内人口のうち、実際に水洗便所を設置して汚水処理している人口の割合を表した指標です。公共用水域の水質保全や、使用料収入増加の観点から100％となることが望ましいです。設置後未接続・未使用の浄化槽が発生しないよう継続的な水洗化率向上の取組みが必要です。</t>
    <rPh sb="63" eb="65">
      <t>イジ</t>
    </rPh>
    <rPh sb="65" eb="68">
      <t>カンリヒ</t>
    </rPh>
    <rPh sb="69" eb="70">
      <t>ゾウ</t>
    </rPh>
    <rPh sb="409" eb="411">
      <t>イジ</t>
    </rPh>
    <rPh sb="411" eb="414">
      <t>カンリヒ</t>
    </rPh>
    <rPh sb="415" eb="417">
      <t>ゾウカ</t>
    </rPh>
    <rPh sb="417" eb="419">
      <t>ケイコウ</t>
    </rPh>
    <rPh sb="420" eb="421">
      <t>ツヅ</t>
    </rPh>
    <rPh sb="434" eb="436">
      <t>コウシン</t>
    </rPh>
    <rPh sb="437" eb="440">
      <t>リンジテキ</t>
    </rPh>
    <rPh sb="440" eb="442">
      <t>ケイヒ</t>
    </rPh>
    <rPh sb="443" eb="445">
      <t>ハッセイ</t>
    </rPh>
    <rPh sb="448" eb="450">
      <t>コンゴ</t>
    </rPh>
    <rPh sb="452" eb="454">
      <t>オスイ</t>
    </rPh>
    <rPh sb="454" eb="456">
      <t>ショリ</t>
    </rPh>
    <rPh sb="456" eb="457">
      <t>ヒ</t>
    </rPh>
    <rPh sb="458" eb="460">
      <t>ケイヒ</t>
    </rPh>
    <rPh sb="460" eb="462">
      <t>セツゲン</t>
    </rPh>
    <rPh sb="463" eb="464">
      <t>ツト</t>
    </rPh>
    <rPh sb="466" eb="468">
      <t>ヒツヨウ</t>
    </rPh>
    <rPh sb="631" eb="633">
      <t>バアイ</t>
    </rPh>
    <rPh sb="634" eb="635">
      <t>オオ</t>
    </rPh>
    <rPh sb="639" eb="640">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</si>
</sst>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13" fillId="0" borderId="6" xfId="0" applyFont="1" applyBorder="1" applyAlignment="1" applyProtection="1">
      <alignment horizontal="left" vertical="top" wrapText="1"/>
      <protection locked="0"/>
    </xf>
    <xf numFmtId="0" fontId="13" fillId="0" borderId="0" xfId="0" applyFont="1" applyBorder="1" applyAlignment="1" applyProtection="1">
      <alignment horizontal="left" vertical="top" wrapText="1"/>
      <protection locked="0"/>
    </xf>
    <xf numFmtId="0" fontId="13" fillId="0" borderId="7" xfId="0" applyFont="1" applyBorder="1" applyAlignment="1" applyProtection="1">
      <alignment horizontal="left" vertical="top" wrapText="1"/>
      <protection locked="0"/>
    </xf>
    <xf numFmtId="0" fontId="13" fillId="0" borderId="8" xfId="0" applyFont="1" applyBorder="1" applyAlignment="1" applyProtection="1">
      <alignment horizontal="left" vertical="top" wrapText="1"/>
      <protection locked="0"/>
    </xf>
    <xf numFmtId="0" fontId="13" fillId="0" borderId="1" xfId="0" applyFont="1" applyBorder="1" applyAlignment="1" applyProtection="1">
      <alignment horizontal="left" vertical="top" wrapText="1"/>
      <protection locked="0"/>
    </xf>
    <xf numFmtId="0" fontId="13"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637-440C-AEFF-8103FC6D442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637-440C-AEFF-8103FC6D442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100.07</c:v>
                </c:pt>
                <c:pt idx="1">
                  <c:v>101.68</c:v>
                </c:pt>
                <c:pt idx="2">
                  <c:v>101.58</c:v>
                </c:pt>
                <c:pt idx="3">
                  <c:v>100.74</c:v>
                </c:pt>
                <c:pt idx="4">
                  <c:v>97.21</c:v>
                </c:pt>
              </c:numCache>
            </c:numRef>
          </c:val>
          <c:extLst>
            <c:ext xmlns:c16="http://schemas.microsoft.com/office/drawing/2014/chart" uri="{C3380CC4-5D6E-409C-BE32-E72D297353CC}">
              <c16:uniqueId val="{00000000-AA87-4B7E-80B4-547471784248}"/>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A87-4B7E-80B4-547471784248}"/>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A31-49BC-876B-8584977B7F9D}"/>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A31-49BC-876B-8584977B7F9D}"/>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F3CC-43FC-8B0A-1FEB2DF5AD88}"/>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F3CC-43FC-8B0A-1FEB2DF5AD88}"/>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9657-4706-8BCC-AE444193F0BB}"/>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9657-4706-8BCC-AE444193F0BB}"/>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2AA3-41FE-9DB5-4BB174C7FC80}"/>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2AA3-41FE-9DB5-4BB174C7FC80}"/>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EEE9-4598-9DE2-C0C326529EC3}"/>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248.44</c:v>
                </c:pt>
                <c:pt idx="1">
                  <c:v>244.85</c:v>
                </c:pt>
                <c:pt idx="2">
                  <c:v>296.89</c:v>
                </c:pt>
                <c:pt idx="3">
                  <c:v>270.57</c:v>
                </c:pt>
                <c:pt idx="4">
                  <c:v>294.27</c:v>
                </c:pt>
              </c:numCache>
            </c:numRef>
          </c:val>
          <c:smooth val="0"/>
          <c:extLst>
            <c:ext xmlns:c16="http://schemas.microsoft.com/office/drawing/2014/chart" uri="{C3380CC4-5D6E-409C-BE32-E72D297353CC}">
              <c16:uniqueId val="{00000001-EEE9-4598-9DE2-C0C326529EC3}"/>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90.17</c:v>
                </c:pt>
                <c:pt idx="1">
                  <c:v>97.66</c:v>
                </c:pt>
                <c:pt idx="2">
                  <c:v>95.57</c:v>
                </c:pt>
                <c:pt idx="3">
                  <c:v>95.46</c:v>
                </c:pt>
                <c:pt idx="4">
                  <c:v>85.3</c:v>
                </c:pt>
              </c:numCache>
            </c:numRef>
          </c:val>
          <c:extLst>
            <c:ext xmlns:c16="http://schemas.microsoft.com/office/drawing/2014/chart" uri="{C3380CC4-5D6E-409C-BE32-E72D297353CC}">
              <c16:uniqueId val="{00000000-483D-48B8-AFAE-C855E9A73B75}"/>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66.73</c:v>
                </c:pt>
                <c:pt idx="1">
                  <c:v>64.78</c:v>
                </c:pt>
                <c:pt idx="2">
                  <c:v>63.06</c:v>
                </c:pt>
                <c:pt idx="3">
                  <c:v>62.5</c:v>
                </c:pt>
                <c:pt idx="4">
                  <c:v>60.59</c:v>
                </c:pt>
              </c:numCache>
            </c:numRef>
          </c:val>
          <c:smooth val="0"/>
          <c:extLst>
            <c:ext xmlns:c16="http://schemas.microsoft.com/office/drawing/2014/chart" uri="{C3380CC4-5D6E-409C-BE32-E72D297353CC}">
              <c16:uniqueId val="{00000001-483D-48B8-AFAE-C855E9A73B75}"/>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220.63</c:v>
                </c:pt>
                <c:pt idx="1">
                  <c:v>220.16</c:v>
                </c:pt>
                <c:pt idx="2">
                  <c:v>231.01</c:v>
                </c:pt>
                <c:pt idx="3">
                  <c:v>225.67</c:v>
                </c:pt>
                <c:pt idx="4">
                  <c:v>389.9</c:v>
                </c:pt>
              </c:numCache>
            </c:numRef>
          </c:val>
          <c:extLst>
            <c:ext xmlns:c16="http://schemas.microsoft.com/office/drawing/2014/chart" uri="{C3380CC4-5D6E-409C-BE32-E72D297353CC}">
              <c16:uniqueId val="{00000000-C3D6-402D-A843-E2185DABE27A}"/>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241.29</c:v>
                </c:pt>
                <c:pt idx="1">
                  <c:v>250.21</c:v>
                </c:pt>
                <c:pt idx="2">
                  <c:v>264.77</c:v>
                </c:pt>
                <c:pt idx="3">
                  <c:v>269.33</c:v>
                </c:pt>
                <c:pt idx="4">
                  <c:v>280.23</c:v>
                </c:pt>
              </c:numCache>
            </c:numRef>
          </c:val>
          <c:smooth val="0"/>
          <c:extLst>
            <c:ext xmlns:c16="http://schemas.microsoft.com/office/drawing/2014/chart" uri="{C3380CC4-5D6E-409C-BE32-E72D297353CC}">
              <c16:uniqueId val="{00000001-C3D6-402D-A843-E2185DABE27A}"/>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45.06</c:v>
                </c:pt>
                <c:pt idx="1">
                  <c:v>46.21</c:v>
                </c:pt>
                <c:pt idx="2">
                  <c:v>43.44</c:v>
                </c:pt>
                <c:pt idx="3">
                  <c:v>44.39</c:v>
                </c:pt>
                <c:pt idx="4">
                  <c:v>33.39</c:v>
                </c:pt>
              </c:numCache>
            </c:numRef>
          </c:val>
          <c:extLst>
            <c:ext xmlns:c16="http://schemas.microsoft.com/office/drawing/2014/chart" uri="{C3380CC4-5D6E-409C-BE32-E72D297353CC}">
              <c16:uniqueId val="{00000000-451C-4B6B-9880-7D55E4991186}"/>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61.94</c:v>
                </c:pt>
                <c:pt idx="1">
                  <c:v>61.79</c:v>
                </c:pt>
                <c:pt idx="2">
                  <c:v>59.94</c:v>
                </c:pt>
                <c:pt idx="3">
                  <c:v>59.64</c:v>
                </c:pt>
                <c:pt idx="4">
                  <c:v>58.19</c:v>
                </c:pt>
              </c:numCache>
            </c:numRef>
          </c:val>
          <c:smooth val="0"/>
          <c:extLst>
            <c:ext xmlns:c16="http://schemas.microsoft.com/office/drawing/2014/chart" uri="{C3380CC4-5D6E-409C-BE32-E72D297353CC}">
              <c16:uniqueId val="{00000001-451C-4B6B-9880-7D55E4991186}"/>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98.69</c:v>
                </c:pt>
                <c:pt idx="1">
                  <c:v>98.89</c:v>
                </c:pt>
                <c:pt idx="2">
                  <c:v>98.84</c:v>
                </c:pt>
                <c:pt idx="3">
                  <c:v>100</c:v>
                </c:pt>
                <c:pt idx="4">
                  <c:v>100</c:v>
                </c:pt>
              </c:numCache>
            </c:numRef>
          </c:val>
          <c:extLst>
            <c:ext xmlns:c16="http://schemas.microsoft.com/office/drawing/2014/chart" uri="{C3380CC4-5D6E-409C-BE32-E72D297353CC}">
              <c16:uniqueId val="{00000000-ECB5-429B-96EA-AD39331492B8}"/>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94.14</c:v>
                </c:pt>
                <c:pt idx="1">
                  <c:v>92.44</c:v>
                </c:pt>
                <c:pt idx="2">
                  <c:v>89.66</c:v>
                </c:pt>
                <c:pt idx="3">
                  <c:v>90.63</c:v>
                </c:pt>
                <c:pt idx="4">
                  <c:v>87.8</c:v>
                </c:pt>
              </c:numCache>
            </c:numRef>
          </c:val>
          <c:smooth val="0"/>
          <c:extLst>
            <c:ext xmlns:c16="http://schemas.microsoft.com/office/drawing/2014/chart" uri="{C3380CC4-5D6E-409C-BE32-E72D297353CC}">
              <c16:uniqueId val="{00000001-ECB5-429B-96EA-AD39331492B8}"/>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【314.13】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【77.67】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【57.83】</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【282.28】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【58.42】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Y31" zoomScale="160" zoomScaleNormal="160" workbookViewId="0">
      <selection activeCell="BL45" sqref="BL45:BZ46"/>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秋田県　能代市</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特定地域生活排水処理</v>
      </c>
      <c r="Q8" s="72"/>
      <c r="R8" s="72"/>
      <c r="S8" s="72"/>
      <c r="T8" s="72"/>
      <c r="U8" s="72"/>
      <c r="V8" s="72"/>
      <c r="W8" s="72" t="str">
        <f>データ!L6</f>
        <v>K2</v>
      </c>
      <c r="X8" s="72"/>
      <c r="Y8" s="72"/>
      <c r="Z8" s="72"/>
      <c r="AA8" s="72"/>
      <c r="AB8" s="72"/>
      <c r="AC8" s="72"/>
      <c r="AD8" s="73" t="str">
        <f>データ!$M$6</f>
        <v>非設置</v>
      </c>
      <c r="AE8" s="73"/>
      <c r="AF8" s="73"/>
      <c r="AG8" s="73"/>
      <c r="AH8" s="73"/>
      <c r="AI8" s="73"/>
      <c r="AJ8" s="73"/>
      <c r="AK8" s="3"/>
      <c r="AL8" s="69">
        <f>データ!S6</f>
        <v>51409</v>
      </c>
      <c r="AM8" s="69"/>
      <c r="AN8" s="69"/>
      <c r="AO8" s="69"/>
      <c r="AP8" s="69"/>
      <c r="AQ8" s="69"/>
      <c r="AR8" s="69"/>
      <c r="AS8" s="69"/>
      <c r="AT8" s="68">
        <f>データ!T6</f>
        <v>426.95</v>
      </c>
      <c r="AU8" s="68"/>
      <c r="AV8" s="68"/>
      <c r="AW8" s="68"/>
      <c r="AX8" s="68"/>
      <c r="AY8" s="68"/>
      <c r="AZ8" s="68"/>
      <c r="BA8" s="68"/>
      <c r="BB8" s="68">
        <f>データ!U6</f>
        <v>120.41</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7.17</v>
      </c>
      <c r="Q10" s="68"/>
      <c r="R10" s="68"/>
      <c r="S10" s="68"/>
      <c r="T10" s="68"/>
      <c r="U10" s="68"/>
      <c r="V10" s="68"/>
      <c r="W10" s="68">
        <f>データ!Q6</f>
        <v>100</v>
      </c>
      <c r="X10" s="68"/>
      <c r="Y10" s="68"/>
      <c r="Z10" s="68"/>
      <c r="AA10" s="68"/>
      <c r="AB10" s="68"/>
      <c r="AC10" s="68"/>
      <c r="AD10" s="69">
        <f>データ!R6</f>
        <v>2860</v>
      </c>
      <c r="AE10" s="69"/>
      <c r="AF10" s="69"/>
      <c r="AG10" s="69"/>
      <c r="AH10" s="69"/>
      <c r="AI10" s="69"/>
      <c r="AJ10" s="69"/>
      <c r="AK10" s="2"/>
      <c r="AL10" s="69">
        <f>データ!V6</f>
        <v>3657</v>
      </c>
      <c r="AM10" s="69"/>
      <c r="AN10" s="69"/>
      <c r="AO10" s="69"/>
      <c r="AP10" s="69"/>
      <c r="AQ10" s="69"/>
      <c r="AR10" s="69"/>
      <c r="AS10" s="69"/>
      <c r="AT10" s="68">
        <f>データ!W6</f>
        <v>409.17</v>
      </c>
      <c r="AU10" s="68"/>
      <c r="AV10" s="68"/>
      <c r="AW10" s="68"/>
      <c r="AX10" s="68"/>
      <c r="AY10" s="68"/>
      <c r="AZ10" s="68"/>
      <c r="BA10" s="68"/>
      <c r="BB10" s="68">
        <f>データ!X6</f>
        <v>8.94</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118</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116</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【314.13】</v>
      </c>
      <c r="I86" s="26" t="str">
        <f>データ!CA6</f>
        <v>【58.42】</v>
      </c>
      <c r="J86" s="26" t="str">
        <f>データ!CL6</f>
        <v>【282.28】</v>
      </c>
      <c r="K86" s="26" t="str">
        <f>データ!CW6</f>
        <v>【57.83】</v>
      </c>
      <c r="L86" s="26" t="str">
        <f>データ!DH6</f>
        <v>【77.67】</v>
      </c>
      <c r="M86" s="26" t="s">
        <v>44</v>
      </c>
      <c r="N86" s="26" t="s">
        <v>44</v>
      </c>
      <c r="O86" s="26" t="str">
        <f>データ!EO6</f>
        <v>【-】</v>
      </c>
    </row>
  </sheetData>
  <sheetProtection algorithmName="SHA-512" hashValue="duRyPR9X/bAO21U8jc8+axyizHTNPDklsVtOE6JorsHn8xDgeBqubA2sCiBPx6uzV8weYXLRpPWUcYmchmslRA==" saltValue="SjOCk6LAfBPQkheUFjnU0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52027</v>
      </c>
      <c r="D6" s="33">
        <f t="shared" si="3"/>
        <v>47</v>
      </c>
      <c r="E6" s="33">
        <f t="shared" si="3"/>
        <v>18</v>
      </c>
      <c r="F6" s="33">
        <f t="shared" si="3"/>
        <v>0</v>
      </c>
      <c r="G6" s="33">
        <f t="shared" si="3"/>
        <v>0</v>
      </c>
      <c r="H6" s="33" t="str">
        <f t="shared" si="3"/>
        <v>秋田県　能代市</v>
      </c>
      <c r="I6" s="33" t="str">
        <f t="shared" si="3"/>
        <v>法非適用</v>
      </c>
      <c r="J6" s="33" t="str">
        <f t="shared" si="3"/>
        <v>下水道事業</v>
      </c>
      <c r="K6" s="33" t="str">
        <f t="shared" si="3"/>
        <v>特定地域生活排水処理</v>
      </c>
      <c r="L6" s="33" t="str">
        <f t="shared" si="3"/>
        <v>K2</v>
      </c>
      <c r="M6" s="33" t="str">
        <f t="shared" si="3"/>
        <v>非設置</v>
      </c>
      <c r="N6" s="34" t="str">
        <f t="shared" si="3"/>
        <v>-</v>
      </c>
      <c r="O6" s="34" t="str">
        <f t="shared" si="3"/>
        <v>該当数値なし</v>
      </c>
      <c r="P6" s="34">
        <f t="shared" si="3"/>
        <v>7.17</v>
      </c>
      <c r="Q6" s="34">
        <f t="shared" si="3"/>
        <v>100</v>
      </c>
      <c r="R6" s="34">
        <f t="shared" si="3"/>
        <v>2860</v>
      </c>
      <c r="S6" s="34">
        <f t="shared" si="3"/>
        <v>51409</v>
      </c>
      <c r="T6" s="34">
        <f t="shared" si="3"/>
        <v>426.95</v>
      </c>
      <c r="U6" s="34">
        <f t="shared" si="3"/>
        <v>120.41</v>
      </c>
      <c r="V6" s="34">
        <f t="shared" si="3"/>
        <v>3657</v>
      </c>
      <c r="W6" s="34">
        <f t="shared" si="3"/>
        <v>409.17</v>
      </c>
      <c r="X6" s="34">
        <f t="shared" si="3"/>
        <v>8.94</v>
      </c>
      <c r="Y6" s="35">
        <f>IF(Y7="",NA(),Y7)</f>
        <v>100.07</v>
      </c>
      <c r="Z6" s="35">
        <f t="shared" ref="Z6:AH6" si="4">IF(Z7="",NA(),Z7)</f>
        <v>101.68</v>
      </c>
      <c r="AA6" s="35">
        <f t="shared" si="4"/>
        <v>101.58</v>
      </c>
      <c r="AB6" s="35">
        <f t="shared" si="4"/>
        <v>100.74</v>
      </c>
      <c r="AC6" s="35">
        <f t="shared" si="4"/>
        <v>97.21</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4">
        <f>IF(BF7="",NA(),BF7)</f>
        <v>0</v>
      </c>
      <c r="BG6" s="34">
        <f t="shared" ref="BG6:BO6" si="7">IF(BG7="",NA(),BG7)</f>
        <v>0</v>
      </c>
      <c r="BH6" s="34">
        <f t="shared" si="7"/>
        <v>0</v>
      </c>
      <c r="BI6" s="34">
        <f t="shared" si="7"/>
        <v>0</v>
      </c>
      <c r="BJ6" s="34">
        <f t="shared" si="7"/>
        <v>0</v>
      </c>
      <c r="BK6" s="35">
        <f t="shared" si="7"/>
        <v>248.44</v>
      </c>
      <c r="BL6" s="35">
        <f t="shared" si="7"/>
        <v>244.85</v>
      </c>
      <c r="BM6" s="35">
        <f t="shared" si="7"/>
        <v>296.89</v>
      </c>
      <c r="BN6" s="35">
        <f t="shared" si="7"/>
        <v>270.57</v>
      </c>
      <c r="BO6" s="35">
        <f t="shared" si="7"/>
        <v>294.27</v>
      </c>
      <c r="BP6" s="34" t="str">
        <f>IF(BP7="","",IF(BP7="-","【-】","【"&amp;SUBSTITUTE(TEXT(BP7,"#,##0.00"),"-","△")&amp;"】"))</f>
        <v>【314.13】</v>
      </c>
      <c r="BQ6" s="35">
        <f>IF(BQ7="",NA(),BQ7)</f>
        <v>90.17</v>
      </c>
      <c r="BR6" s="35">
        <f t="shared" ref="BR6:BZ6" si="8">IF(BR7="",NA(),BR7)</f>
        <v>97.66</v>
      </c>
      <c r="BS6" s="35">
        <f t="shared" si="8"/>
        <v>95.57</v>
      </c>
      <c r="BT6" s="35">
        <f t="shared" si="8"/>
        <v>95.46</v>
      </c>
      <c r="BU6" s="35">
        <f t="shared" si="8"/>
        <v>85.3</v>
      </c>
      <c r="BV6" s="35">
        <f t="shared" si="8"/>
        <v>66.73</v>
      </c>
      <c r="BW6" s="35">
        <f t="shared" si="8"/>
        <v>64.78</v>
      </c>
      <c r="BX6" s="35">
        <f t="shared" si="8"/>
        <v>63.06</v>
      </c>
      <c r="BY6" s="35">
        <f t="shared" si="8"/>
        <v>62.5</v>
      </c>
      <c r="BZ6" s="35">
        <f t="shared" si="8"/>
        <v>60.59</v>
      </c>
      <c r="CA6" s="34" t="str">
        <f>IF(CA7="","",IF(CA7="-","【-】","【"&amp;SUBSTITUTE(TEXT(CA7,"#,##0.00"),"-","△")&amp;"】"))</f>
        <v>【58.42】</v>
      </c>
      <c r="CB6" s="35">
        <f>IF(CB7="",NA(),CB7)</f>
        <v>220.63</v>
      </c>
      <c r="CC6" s="35">
        <f t="shared" ref="CC6:CK6" si="9">IF(CC7="",NA(),CC7)</f>
        <v>220.16</v>
      </c>
      <c r="CD6" s="35">
        <f t="shared" si="9"/>
        <v>231.01</v>
      </c>
      <c r="CE6" s="35">
        <f t="shared" si="9"/>
        <v>225.67</v>
      </c>
      <c r="CF6" s="35">
        <f t="shared" si="9"/>
        <v>389.9</v>
      </c>
      <c r="CG6" s="35">
        <f t="shared" si="9"/>
        <v>241.29</v>
      </c>
      <c r="CH6" s="35">
        <f t="shared" si="9"/>
        <v>250.21</v>
      </c>
      <c r="CI6" s="35">
        <f t="shared" si="9"/>
        <v>264.77</v>
      </c>
      <c r="CJ6" s="35">
        <f t="shared" si="9"/>
        <v>269.33</v>
      </c>
      <c r="CK6" s="35">
        <f t="shared" si="9"/>
        <v>280.23</v>
      </c>
      <c r="CL6" s="34" t="str">
        <f>IF(CL7="","",IF(CL7="-","【-】","【"&amp;SUBSTITUTE(TEXT(CL7,"#,##0.00"),"-","△")&amp;"】"))</f>
        <v>【282.28】</v>
      </c>
      <c r="CM6" s="35">
        <f>IF(CM7="",NA(),CM7)</f>
        <v>45.06</v>
      </c>
      <c r="CN6" s="35">
        <f t="shared" ref="CN6:CV6" si="10">IF(CN7="",NA(),CN7)</f>
        <v>46.21</v>
      </c>
      <c r="CO6" s="35">
        <f t="shared" si="10"/>
        <v>43.44</v>
      </c>
      <c r="CP6" s="35">
        <f t="shared" si="10"/>
        <v>44.39</v>
      </c>
      <c r="CQ6" s="35">
        <f t="shared" si="10"/>
        <v>33.39</v>
      </c>
      <c r="CR6" s="35">
        <f t="shared" si="10"/>
        <v>61.94</v>
      </c>
      <c r="CS6" s="35">
        <f t="shared" si="10"/>
        <v>61.79</v>
      </c>
      <c r="CT6" s="35">
        <f t="shared" si="10"/>
        <v>59.94</v>
      </c>
      <c r="CU6" s="35">
        <f t="shared" si="10"/>
        <v>59.64</v>
      </c>
      <c r="CV6" s="35">
        <f t="shared" si="10"/>
        <v>58.19</v>
      </c>
      <c r="CW6" s="34" t="str">
        <f>IF(CW7="","",IF(CW7="-","【-】","【"&amp;SUBSTITUTE(TEXT(CW7,"#,##0.00"),"-","△")&amp;"】"))</f>
        <v>【57.83】</v>
      </c>
      <c r="CX6" s="35">
        <f>IF(CX7="",NA(),CX7)</f>
        <v>98.69</v>
      </c>
      <c r="CY6" s="35">
        <f t="shared" ref="CY6:DG6" si="11">IF(CY7="",NA(),CY7)</f>
        <v>98.89</v>
      </c>
      <c r="CZ6" s="35">
        <f t="shared" si="11"/>
        <v>98.84</v>
      </c>
      <c r="DA6" s="35">
        <f t="shared" si="11"/>
        <v>100</v>
      </c>
      <c r="DB6" s="35">
        <f t="shared" si="11"/>
        <v>100</v>
      </c>
      <c r="DC6" s="35">
        <f t="shared" si="11"/>
        <v>94.14</v>
      </c>
      <c r="DD6" s="35">
        <f t="shared" si="11"/>
        <v>92.44</v>
      </c>
      <c r="DE6" s="35">
        <f t="shared" si="11"/>
        <v>89.66</v>
      </c>
      <c r="DF6" s="35">
        <f t="shared" si="11"/>
        <v>90.63</v>
      </c>
      <c r="DG6" s="35">
        <f t="shared" si="11"/>
        <v>87.8</v>
      </c>
      <c r="DH6" s="34" t="str">
        <f>IF(DH7="","",IF(DH7="-","【-】","【"&amp;SUBSTITUTE(TEXT(DH7,"#,##0.00"),"-","△")&amp;"】"))</f>
        <v>【77.67】</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5" t="str">
        <f>IF(EE7="",NA(),EE7)</f>
        <v>-</v>
      </c>
      <c r="EF6" s="35" t="str">
        <f t="shared" ref="EF6:EN6" si="14">IF(EF7="",NA(),EF7)</f>
        <v>-</v>
      </c>
      <c r="EG6" s="35" t="str">
        <f t="shared" si="14"/>
        <v>-</v>
      </c>
      <c r="EH6" s="35" t="str">
        <f t="shared" si="14"/>
        <v>-</v>
      </c>
      <c r="EI6" s="35" t="str">
        <f t="shared" si="14"/>
        <v>-</v>
      </c>
      <c r="EJ6" s="35" t="str">
        <f t="shared" si="14"/>
        <v>-</v>
      </c>
      <c r="EK6" s="35" t="str">
        <f t="shared" si="14"/>
        <v>-</v>
      </c>
      <c r="EL6" s="35" t="str">
        <f t="shared" si="14"/>
        <v>-</v>
      </c>
      <c r="EM6" s="35" t="str">
        <f t="shared" si="14"/>
        <v>-</v>
      </c>
      <c r="EN6" s="35" t="str">
        <f t="shared" si="14"/>
        <v>-</v>
      </c>
      <c r="EO6" s="34" t="str">
        <f>IF(EO7="","",IF(EO7="-","【-】","【"&amp;SUBSTITUTE(TEXT(EO7,"#,##0.00"),"-","△")&amp;"】"))</f>
        <v>【-】</v>
      </c>
    </row>
    <row r="7" spans="1:145" s="36" customFormat="1" x14ac:dyDescent="0.15">
      <c r="A7" s="28"/>
      <c r="B7" s="37">
        <v>2020</v>
      </c>
      <c r="C7" s="37">
        <v>52027</v>
      </c>
      <c r="D7" s="37">
        <v>47</v>
      </c>
      <c r="E7" s="37">
        <v>18</v>
      </c>
      <c r="F7" s="37">
        <v>0</v>
      </c>
      <c r="G7" s="37">
        <v>0</v>
      </c>
      <c r="H7" s="37" t="s">
        <v>98</v>
      </c>
      <c r="I7" s="37" t="s">
        <v>99</v>
      </c>
      <c r="J7" s="37" t="s">
        <v>100</v>
      </c>
      <c r="K7" s="37" t="s">
        <v>101</v>
      </c>
      <c r="L7" s="37" t="s">
        <v>102</v>
      </c>
      <c r="M7" s="37" t="s">
        <v>103</v>
      </c>
      <c r="N7" s="38" t="s">
        <v>104</v>
      </c>
      <c r="O7" s="38" t="s">
        <v>105</v>
      </c>
      <c r="P7" s="38">
        <v>7.17</v>
      </c>
      <c r="Q7" s="38">
        <v>100</v>
      </c>
      <c r="R7" s="38">
        <v>2860</v>
      </c>
      <c r="S7" s="38">
        <v>51409</v>
      </c>
      <c r="T7" s="38">
        <v>426.95</v>
      </c>
      <c r="U7" s="38">
        <v>120.41</v>
      </c>
      <c r="V7" s="38">
        <v>3657</v>
      </c>
      <c r="W7" s="38">
        <v>409.17</v>
      </c>
      <c r="X7" s="38">
        <v>8.94</v>
      </c>
      <c r="Y7" s="38">
        <v>100.07</v>
      </c>
      <c r="Z7" s="38">
        <v>101.68</v>
      </c>
      <c r="AA7" s="38">
        <v>101.58</v>
      </c>
      <c r="AB7" s="38">
        <v>100.74</v>
      </c>
      <c r="AC7" s="38">
        <v>97.21</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0</v>
      </c>
      <c r="BG7" s="38">
        <v>0</v>
      </c>
      <c r="BH7" s="38">
        <v>0</v>
      </c>
      <c r="BI7" s="38">
        <v>0</v>
      </c>
      <c r="BJ7" s="38">
        <v>0</v>
      </c>
      <c r="BK7" s="38">
        <v>248.44</v>
      </c>
      <c r="BL7" s="38">
        <v>244.85</v>
      </c>
      <c r="BM7" s="38">
        <v>296.89</v>
      </c>
      <c r="BN7" s="38">
        <v>270.57</v>
      </c>
      <c r="BO7" s="38">
        <v>294.27</v>
      </c>
      <c r="BP7" s="38">
        <v>314.13</v>
      </c>
      <c r="BQ7" s="38">
        <v>90.17</v>
      </c>
      <c r="BR7" s="38">
        <v>97.66</v>
      </c>
      <c r="BS7" s="38">
        <v>95.57</v>
      </c>
      <c r="BT7" s="38">
        <v>95.46</v>
      </c>
      <c r="BU7" s="38">
        <v>85.3</v>
      </c>
      <c r="BV7" s="38">
        <v>66.73</v>
      </c>
      <c r="BW7" s="38">
        <v>64.78</v>
      </c>
      <c r="BX7" s="38">
        <v>63.06</v>
      </c>
      <c r="BY7" s="38">
        <v>62.5</v>
      </c>
      <c r="BZ7" s="38">
        <v>60.59</v>
      </c>
      <c r="CA7" s="38">
        <v>58.42</v>
      </c>
      <c r="CB7" s="38">
        <v>220.63</v>
      </c>
      <c r="CC7" s="38">
        <v>220.16</v>
      </c>
      <c r="CD7" s="38">
        <v>231.01</v>
      </c>
      <c r="CE7" s="38">
        <v>225.67</v>
      </c>
      <c r="CF7" s="38">
        <v>389.9</v>
      </c>
      <c r="CG7" s="38">
        <v>241.29</v>
      </c>
      <c r="CH7" s="38">
        <v>250.21</v>
      </c>
      <c r="CI7" s="38">
        <v>264.77</v>
      </c>
      <c r="CJ7" s="38">
        <v>269.33</v>
      </c>
      <c r="CK7" s="38">
        <v>280.23</v>
      </c>
      <c r="CL7" s="38">
        <v>282.27999999999997</v>
      </c>
      <c r="CM7" s="38">
        <v>45.06</v>
      </c>
      <c r="CN7" s="38">
        <v>46.21</v>
      </c>
      <c r="CO7" s="38">
        <v>43.44</v>
      </c>
      <c r="CP7" s="38">
        <v>44.39</v>
      </c>
      <c r="CQ7" s="38">
        <v>33.39</v>
      </c>
      <c r="CR7" s="38">
        <v>61.94</v>
      </c>
      <c r="CS7" s="38">
        <v>61.79</v>
      </c>
      <c r="CT7" s="38">
        <v>59.94</v>
      </c>
      <c r="CU7" s="38">
        <v>59.64</v>
      </c>
      <c r="CV7" s="38">
        <v>58.19</v>
      </c>
      <c r="CW7" s="38">
        <v>57.83</v>
      </c>
      <c r="CX7" s="38">
        <v>98.69</v>
      </c>
      <c r="CY7" s="38">
        <v>98.89</v>
      </c>
      <c r="CZ7" s="38">
        <v>98.84</v>
      </c>
      <c r="DA7" s="38">
        <v>100</v>
      </c>
      <c r="DB7" s="38">
        <v>100</v>
      </c>
      <c r="DC7" s="38">
        <v>94.14</v>
      </c>
      <c r="DD7" s="38">
        <v>92.44</v>
      </c>
      <c r="DE7" s="38">
        <v>89.66</v>
      </c>
      <c r="DF7" s="38">
        <v>90.63</v>
      </c>
      <c r="DG7" s="38">
        <v>87.8</v>
      </c>
      <c r="DH7" s="38">
        <v>77.67</v>
      </c>
      <c r="DI7" s="38"/>
      <c r="DJ7" s="38"/>
      <c r="DK7" s="38"/>
      <c r="DL7" s="38"/>
      <c r="DM7" s="38"/>
      <c r="DN7" s="38"/>
      <c r="DO7" s="38"/>
      <c r="DP7" s="38"/>
      <c r="DQ7" s="38"/>
      <c r="DR7" s="38"/>
      <c r="DS7" s="38"/>
      <c r="DT7" s="38"/>
      <c r="DU7" s="38"/>
      <c r="DV7" s="38"/>
      <c r="DW7" s="38"/>
      <c r="DX7" s="38"/>
      <c r="DY7" s="38"/>
      <c r="DZ7" s="38"/>
      <c r="EA7" s="38"/>
      <c r="EB7" s="38"/>
      <c r="EC7" s="38"/>
      <c r="ED7" s="38"/>
      <c r="EE7" s="38" t="s">
        <v>104</v>
      </c>
      <c r="EF7" s="38" t="s">
        <v>104</v>
      </c>
      <c r="EG7" s="38" t="s">
        <v>104</v>
      </c>
      <c r="EH7" s="38" t="s">
        <v>104</v>
      </c>
      <c r="EI7" s="38" t="s">
        <v>104</v>
      </c>
      <c r="EJ7" s="38" t="s">
        <v>104</v>
      </c>
      <c r="EK7" s="38" t="s">
        <v>104</v>
      </c>
      <c r="EL7" s="38" t="s">
        <v>104</v>
      </c>
      <c r="EM7" s="38" t="s">
        <v>104</v>
      </c>
      <c r="EN7" s="38" t="s">
        <v>104</v>
      </c>
      <c r="EO7" s="38" t="s">
        <v>104</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永井 利佳</cp:lastModifiedBy>
  <cp:lastPrinted>2022-01-07T05:28:22Z</cp:lastPrinted>
  <dcterms:created xsi:type="dcterms:W3CDTF">2021-12-03T08:09:05Z</dcterms:created>
  <dcterms:modified xsi:type="dcterms:W3CDTF">2022-01-07T05:35:47Z</dcterms:modified>
  <cp:category/>
</cp:coreProperties>
</file>