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youya-ooyama\Desktop\"/>
    </mc:Choice>
  </mc:AlternateContent>
  <workbookProtection workbookAlgorithmName="SHA-512" workbookHashValue="afI2GWOMz4oDZfw7sihwgvPaY3++75iWWRsnnQ83Wphf8YCXsq/KPosx/kzI8Y/+jP96els7VpmVF2kkXEQLgA==" workbookSaltValue="bV8wUIljecb/bSPmmJSz8g==" workbookSpinCount="100000" lockStructure="1"/>
  <bookViews>
    <workbookView minimized="1" xWindow="0" yWindow="0" windowWidth="23040" windowHeight="9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<sst xmlns="http://schemas.openxmlformats.org/spreadsheetml/2006/main" count="236" uniqueCount="119">
  <si>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</si>
  <si>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</si>
  <si>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</si>
  <si>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</si>
  <si>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</si>
  <si>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</si>
  <si>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</si>
  <si>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</si>
  <si>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</si>
  <si>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</si>
  <si>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</si>
  <si>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</si>
  <si>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</si>
  <si>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</si>
  <si>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</si>
  <si>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</si>
  <si>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</si>
  <si>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</si>
  <si>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</si>
  <si>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</si>
  <si>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</si>
  <si>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</si>
  <si>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</si>
  <si>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</si>
  <si>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</si>
  <si>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</si>
  <si>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</si>
  <si>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</si>
  <si>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</si>
  <si>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</si>
  <si>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</si>
  <si>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</si>
  <si>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</si>
  <si>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</si>
  <si>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</si>
  <si>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</si>
  <si>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</si>
  <si>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</si>
  <si>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</si>
  <si>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</si>
  <si>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</si>
  <si>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</si>
  <si>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</si>
  <si>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</si>
  <si>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</si>
  <si>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</si>
  <si>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</si>
  <si>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</si>
  <si>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</si>
  <si>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</si>
  <si>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</si>
  <si>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</si>
  <si>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</si>
  <si>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</si>
  <si>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</si>
  <si>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</si>
  <si>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</si>
  <si>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</si>
  <si>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</si>
  <si>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</si>
  <si>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</si>
  <si>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</si>
  <si>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</si>
  <si>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</si>
  <si>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</si>
  <si>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</si>
  <si>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</si>
  <si>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</si>
  <si>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</si>
  <si>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</si>
  <si>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</si>
  <si>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</si>
  <si>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</si>
  <si>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</si>
  <si>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</si>
  <si>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</si>
  <si>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</si>
  <si>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</si>
  <si>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</si>
  <si>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</si>
  <si>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</si>
  <si>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</si>
  <si>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</si>
  <si>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</si>
  <si>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</si>
  <si>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</si>
  <si>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</si>
  <si>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</si>
  <si>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</si>
  <si>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</si>
  <si>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</si>
  <si>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</si>
  <si>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</si>
  <si>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</si>
  <si>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</si>
  <si>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</si>
  <si>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</si>
  <si>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</si>
  <si>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能代市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</si>
  <si>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</si>
  <si>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</si>
  <si>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</si>
  <si>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</si>
  <si>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</si>
  <si>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</si>
  <si>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</si>
  <si>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</si>
  <si>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</si>
  <si>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</si>
  <si>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</si>
  <si>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</si>
  <si>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</si>
  <si>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</si>
  <si>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</si>
  <si>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</si>
  <si>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</si>
  <si>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xml:space="preserve"> 施設は平成11年供用開始で25年経過しています。管渠の耐用年数は概ね50年であるため、当分の間は大規模な改築等の必要性はないと考えます。</t>
    <phoneticPr fontId="4"/>
  </si>
  <si>
    <t xml:space="preserve"> 事業地区は、本市の農業集落排水事業を推進するためのモデル地区として政策的に事業を行ったため、経営は一般会計からの繰入金に依存している状況です。
　維持管理費の削減や使用料改定の検討が必要ですが、現在の使用料は下水道使用料と比較して高い水準となっていることから、次回の下水道使用料改定時に再度検討します。
　平成28年策定の能代市生活排水処理整備構想で、人口減少を考慮した将来の運営を考え、公共下水道へ接続することが最も有利となったことから、公共下水道への接続替えが可能となる令和8年度以降まで必要最低限の経費で対応します。</t>
    <phoneticPr fontId="4"/>
  </si>
  <si>
    <t>① 収益的収支比率は、使用料や一般会計繰入金等の総収益で、維持管理費に地方債償還金を加えた費用をどの程度賄えているかの指標です。不足分は一般会計繰入金や前年度繰越金で賄っているため、実質収支は黒字ですが、単年度収支では赤字となっています。
④ 企業債残高対事業規模比率は、料金収入に対する企業債残高の割合であり、企業債残高の規模を表す指標です。
⑤ 経費回収率は、使用料で回収すべき汚水処理費（維持管理費）を全て使用料で賄えているかを示す指標で、100％以上であることが必要です。当事業では50％を下回っており、適正な使用料収入の確保や汚水処理費の削減が必要です。
⑥ 汚水処理原価は、有収水量１㎥あたりの汚水処理に要した費用で、工事費・維持管理費両方を含めた汚水処理に係るコストを表した指標です。数値基準はありませんが、全国平均よりも高い水準で推移しているため、今後は更に効率的な汚水処理を検討する必要があります。
⑦ 施設利用率は、設備が一日に対応可能な処理能力に対する、一日の平均処理水量の割合であり、設備の利用状況や適正規模を判断する指標です。利用効率の観点から高い数値であることが望まれますが、農業集落排水事業はモデル事業として実施したこともあり水洗化率が100％となっていること、また処理対象人口が少なく漸減傾向にあることが要因となり、施設利用率は漸減が続き、高くない数値で推移し続けています。
⑧ 水洗化率は、処理区域内人口のうち、実際に水洗便所を設置して汚水処理している人口の割合を表した指標です。公共用水域の水質保全や、使用料収入増加の観点から100％となることが望ましいです。当事業は100％となって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</si>
</sst>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38-4018-BB1D-5111FB1208E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8838-4018-BB1D-5111FB1208E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69.86</c:v>
                </c:pt>
                <c:pt idx="1">
                  <c:v>68.489999999999995</c:v>
                </c:pt>
                <c:pt idx="2">
                  <c:v>67.12</c:v>
                </c:pt>
                <c:pt idx="3">
                  <c:v>72.599999999999994</c:v>
                </c:pt>
                <c:pt idx="4">
                  <c:v>67.12</c:v>
                </c:pt>
              </c:numCache>
            </c:numRef>
          </c:val>
          <c:extLst>
            <c:ext xmlns:c16="http://schemas.microsoft.com/office/drawing/2014/chart" uri="{C3380CC4-5D6E-409C-BE32-E72D297353CC}">
              <c16:uniqueId val="{00000000-C261-4F61-A291-F8F99414BE8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C261-4F61-A291-F8F99414BE8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AEC-4F2B-89BC-DBE30870BA6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FAEC-4F2B-89BC-DBE30870BA6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98.52</c:v>
                </c:pt>
                <c:pt idx="1">
                  <c:v>99.01</c:v>
                </c:pt>
                <c:pt idx="2">
                  <c:v>98.38</c:v>
                </c:pt>
                <c:pt idx="3">
                  <c:v>97.83</c:v>
                </c:pt>
                <c:pt idx="4">
                  <c:v>100.87</c:v>
                </c:pt>
              </c:numCache>
            </c:numRef>
          </c:val>
          <c:extLst>
            <c:ext xmlns:c16="http://schemas.microsoft.com/office/drawing/2014/chart" uri="{C3380CC4-5D6E-409C-BE32-E72D297353CC}">
              <c16:uniqueId val="{00000000-C2EF-4806-8488-89C1892F691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EF-4806-8488-89C1892F691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05-4482-8E33-29AA99202F2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05-4482-8E33-29AA99202F2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14-44D8-92D9-CDB4DAFA651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14-44D8-92D9-CDB4DAFA651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48-4702-B9D4-CF916407153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48-4702-B9D4-CF916407153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E0-4C29-9B02-9D38C336292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E0-4C29-9B02-9D38C336292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formatCode="#,##0.00;&quot;△&quot;#,##0.00;&quot;-&quot;">
                  <c:v>250.69</c:v>
                </c:pt>
                <c:pt idx="4" formatCode="#,##0.00;&quot;△&quot;#,##0.00;&quot;-&quot;">
                  <c:v>1116.6500000000001</c:v>
                </c:pt>
              </c:numCache>
            </c:numRef>
          </c:val>
          <c:extLst>
            <c:ext xmlns:c16="http://schemas.microsoft.com/office/drawing/2014/chart" uri="{C3380CC4-5D6E-409C-BE32-E72D297353CC}">
              <c16:uniqueId val="{00000000-7521-4C74-86F5-E3224CE52F6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7521-4C74-86F5-E3224CE52F6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51.68</c:v>
                </c:pt>
                <c:pt idx="1">
                  <c:v>46.8</c:v>
                </c:pt>
                <c:pt idx="2">
                  <c:v>49.59</c:v>
                </c:pt>
                <c:pt idx="3">
                  <c:v>43.57</c:v>
                </c:pt>
                <c:pt idx="4">
                  <c:v>44.27</c:v>
                </c:pt>
              </c:numCache>
            </c:numRef>
          </c:val>
          <c:extLst>
            <c:ext xmlns:c16="http://schemas.microsoft.com/office/drawing/2014/chart" uri="{C3380CC4-5D6E-409C-BE32-E72D297353CC}">
              <c16:uniqueId val="{00000000-5FCD-4989-8F18-EC1CB556E74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5FCD-4989-8F18-EC1CB556E74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340.97</c:v>
                </c:pt>
                <c:pt idx="1">
                  <c:v>378.81</c:v>
                </c:pt>
                <c:pt idx="2">
                  <c:v>362.37</c:v>
                </c:pt>
                <c:pt idx="3">
                  <c:v>374.47</c:v>
                </c:pt>
                <c:pt idx="4">
                  <c:v>391.53</c:v>
                </c:pt>
              </c:numCache>
            </c:numRef>
          </c:val>
          <c:extLst>
            <c:ext xmlns:c16="http://schemas.microsoft.com/office/drawing/2014/chart" uri="{C3380CC4-5D6E-409C-BE32-E72D297353CC}">
              <c16:uniqueId val="{00000000-902C-4653-8010-88AA56E1E8B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902C-4653-8010-88AA56E1E8B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秋田県　能代市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4">
        <f>データ!S6</f>
        <v>48334</v>
      </c>
      <c r="AM8" s="54"/>
      <c r="AN8" s="54"/>
      <c r="AO8" s="54"/>
      <c r="AP8" s="54"/>
      <c r="AQ8" s="54"/>
      <c r="AR8" s="54"/>
      <c r="AS8" s="54"/>
      <c r="AT8" s="53">
        <f>データ!T6</f>
        <v>426.95</v>
      </c>
      <c r="AU8" s="53"/>
      <c r="AV8" s="53"/>
      <c r="AW8" s="53"/>
      <c r="AX8" s="53"/>
      <c r="AY8" s="53"/>
      <c r="AZ8" s="53"/>
      <c r="BA8" s="53"/>
      <c r="BB8" s="53">
        <f>データ!U6</f>
        <v>113.21</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0.43</v>
      </c>
      <c r="Q10" s="53"/>
      <c r="R10" s="53"/>
      <c r="S10" s="53"/>
      <c r="T10" s="53"/>
      <c r="U10" s="53"/>
      <c r="V10" s="53"/>
      <c r="W10" s="53">
        <f>データ!Q6</f>
        <v>100</v>
      </c>
      <c r="X10" s="53"/>
      <c r="Y10" s="53"/>
      <c r="Z10" s="53"/>
      <c r="AA10" s="53"/>
      <c r="AB10" s="53"/>
      <c r="AC10" s="53"/>
      <c r="AD10" s="54">
        <f>データ!R6</f>
        <v>3564</v>
      </c>
      <c r="AE10" s="54"/>
      <c r="AF10" s="54"/>
      <c r="AG10" s="54"/>
      <c r="AH10" s="54"/>
      <c r="AI10" s="54"/>
      <c r="AJ10" s="54"/>
      <c r="AK10" s="2"/>
      <c r="AL10" s="54">
        <f>データ!V6</f>
        <v>207</v>
      </c>
      <c r="AM10" s="54"/>
      <c r="AN10" s="54"/>
      <c r="AO10" s="54"/>
      <c r="AP10" s="54"/>
      <c r="AQ10" s="54"/>
      <c r="AR10" s="54"/>
      <c r="AS10" s="54"/>
      <c r="AT10" s="53">
        <f>データ!W6</f>
        <v>0.16</v>
      </c>
      <c r="AU10" s="53"/>
      <c r="AV10" s="53"/>
      <c r="AW10" s="53"/>
      <c r="AX10" s="53"/>
      <c r="AY10" s="53"/>
      <c r="AZ10" s="53"/>
      <c r="BA10" s="53"/>
      <c r="BB10" s="53">
        <f>データ!X6</f>
        <v>1293.75</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118</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117</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43</v>
      </c>
      <c r="N86" s="12" t="s">
        <v>44</v>
      </c>
      <c r="O86" s="12" t="str">
        <f>データ!EO6</f>
        <v>【0.02】</v>
      </c>
    </row>
  </sheetData>
  <sheetProtection algorithmName="SHA-512" hashValue="EtAW/MBIsLLxpYW/qjCcNJmMO4C0mKXw5e9sl44JDFtbk8PtGcWdCh06hGBYHA3hYjoJtpK2jpZEWdSxp16Ocg==" saltValue="lEMj1F04F/Zoi8XCEyDlN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52027</v>
      </c>
      <c r="D6" s="19">
        <f t="shared" si="3"/>
        <v>47</v>
      </c>
      <c r="E6" s="19">
        <f t="shared" si="3"/>
        <v>17</v>
      </c>
      <c r="F6" s="19">
        <f t="shared" si="3"/>
        <v>5</v>
      </c>
      <c r="G6" s="19">
        <f t="shared" si="3"/>
        <v>0</v>
      </c>
      <c r="H6" s="19" t="str">
        <f t="shared" si="3"/>
        <v>秋田県　能代市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0.43</v>
      </c>
      <c r="Q6" s="20">
        <f t="shared" si="3"/>
        <v>100</v>
      </c>
      <c r="R6" s="20">
        <f t="shared" si="3"/>
        <v>3564</v>
      </c>
      <c r="S6" s="20">
        <f t="shared" si="3"/>
        <v>48334</v>
      </c>
      <c r="T6" s="20">
        <f t="shared" si="3"/>
        <v>426.95</v>
      </c>
      <c r="U6" s="20">
        <f t="shared" si="3"/>
        <v>113.21</v>
      </c>
      <c r="V6" s="20">
        <f t="shared" si="3"/>
        <v>207</v>
      </c>
      <c r="W6" s="20">
        <f t="shared" si="3"/>
        <v>0.16</v>
      </c>
      <c r="X6" s="20">
        <f t="shared" si="3"/>
        <v>1293.75</v>
      </c>
      <c r="Y6" s="21">
        <f>IF(Y7="",NA(),Y7)</f>
        <v>98.52</v>
      </c>
      <c r="Z6" s="21">
        <f t="shared" ref="Z6:AH6" si="4">IF(Z7="",NA(),Z7)</f>
        <v>99.01</v>
      </c>
      <c r="AA6" s="21">
        <f t="shared" si="4"/>
        <v>98.38</v>
      </c>
      <c r="AB6" s="21">
        <f t="shared" si="4"/>
        <v>97.83</v>
      </c>
      <c r="AC6" s="21">
        <f t="shared" si="4"/>
        <v>100.87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1">
        <f t="shared" si="7"/>
        <v>250.69</v>
      </c>
      <c r="BJ6" s="21">
        <f t="shared" si="7"/>
        <v>1116.6500000000001</v>
      </c>
      <c r="BK6" s="21">
        <f t="shared" si="7"/>
        <v>826.83</v>
      </c>
      <c r="BL6" s="21">
        <f t="shared" si="7"/>
        <v>867.83</v>
      </c>
      <c r="BM6" s="21">
        <f t="shared" si="7"/>
        <v>791.76</v>
      </c>
      <c r="BN6" s="21">
        <f t="shared" si="7"/>
        <v>900.82</v>
      </c>
      <c r="BO6" s="21">
        <f t="shared" si="7"/>
        <v>839.21</v>
      </c>
      <c r="BP6" s="20" t="str">
        <f>IF(BP7="","",IF(BP7="-","【-】","【"&amp;SUBSTITUTE(TEXT(BP7,"#,##0.00"),"-","△")&amp;"】"))</f>
        <v>【785.10】</v>
      </c>
      <c r="BQ6" s="21">
        <f>IF(BQ7="",NA(),BQ7)</f>
        <v>51.68</v>
      </c>
      <c r="BR6" s="21">
        <f t="shared" ref="BR6:BZ6" si="8">IF(BR7="",NA(),BR7)</f>
        <v>46.8</v>
      </c>
      <c r="BS6" s="21">
        <f t="shared" si="8"/>
        <v>49.59</v>
      </c>
      <c r="BT6" s="21">
        <f t="shared" si="8"/>
        <v>43.57</v>
      </c>
      <c r="BU6" s="21">
        <f t="shared" si="8"/>
        <v>44.27</v>
      </c>
      <c r="BV6" s="21">
        <f t="shared" si="8"/>
        <v>57.31</v>
      </c>
      <c r="BW6" s="21">
        <f t="shared" si="8"/>
        <v>57.08</v>
      </c>
      <c r="BX6" s="21">
        <f t="shared" si="8"/>
        <v>56.26</v>
      </c>
      <c r="BY6" s="21">
        <f t="shared" si="8"/>
        <v>52.94</v>
      </c>
      <c r="BZ6" s="21">
        <f t="shared" si="8"/>
        <v>52.05</v>
      </c>
      <c r="CA6" s="20" t="str">
        <f>IF(CA7="","",IF(CA7="-","【-】","【"&amp;SUBSTITUTE(TEXT(CA7,"#,##0.00"),"-","△")&amp;"】"))</f>
        <v>【56.93】</v>
      </c>
      <c r="CB6" s="21">
        <f>IF(CB7="",NA(),CB7)</f>
        <v>340.97</v>
      </c>
      <c r="CC6" s="21">
        <f t="shared" ref="CC6:CK6" si="9">IF(CC7="",NA(),CC7)</f>
        <v>378.81</v>
      </c>
      <c r="CD6" s="21">
        <f t="shared" si="9"/>
        <v>362.37</v>
      </c>
      <c r="CE6" s="21">
        <f t="shared" si="9"/>
        <v>374.47</v>
      </c>
      <c r="CF6" s="21">
        <f t="shared" si="9"/>
        <v>391.53</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69.86</v>
      </c>
      <c r="CN6" s="21">
        <f t="shared" ref="CN6:CV6" si="10">IF(CN7="",NA(),CN7)</f>
        <v>68.489999999999995</v>
      </c>
      <c r="CO6" s="21">
        <f t="shared" si="10"/>
        <v>67.12</v>
      </c>
      <c r="CP6" s="21">
        <f t="shared" si="10"/>
        <v>72.599999999999994</v>
      </c>
      <c r="CQ6" s="21">
        <f t="shared" si="10"/>
        <v>67.12</v>
      </c>
      <c r="CR6" s="21">
        <f t="shared" si="10"/>
        <v>50.14</v>
      </c>
      <c r="CS6" s="21">
        <f t="shared" si="10"/>
        <v>54.83</v>
      </c>
      <c r="CT6" s="21">
        <f t="shared" si="10"/>
        <v>66.53</v>
      </c>
      <c r="CU6" s="21">
        <f t="shared" si="10"/>
        <v>52.35</v>
      </c>
      <c r="CV6" s="21">
        <f t="shared" si="10"/>
        <v>46.25</v>
      </c>
      <c r="CW6" s="20" t="str">
        <f>IF(CW7="","",IF(CW7="-","【-】","【"&amp;SUBSTITUTE(TEXT(CW7,"#,##0.00"),"-","△")&amp;"】"))</f>
        <v>【49.87】</v>
      </c>
      <c r="CX6" s="21">
        <f>IF(CX7="",NA(),CX7)</f>
        <v>100</v>
      </c>
      <c r="CY6" s="21">
        <f t="shared" ref="CY6:DG6" si="11">IF(CY7="",NA(),CY7)</f>
        <v>100</v>
      </c>
      <c r="CZ6" s="21">
        <f t="shared" si="11"/>
        <v>100</v>
      </c>
      <c r="DA6" s="21">
        <f t="shared" si="11"/>
        <v>100</v>
      </c>
      <c r="DB6" s="21">
        <f t="shared" si="11"/>
        <v>100</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52027</v>
      </c>
      <c r="D7" s="23">
        <v>47</v>
      </c>
      <c r="E7" s="23">
        <v>17</v>
      </c>
      <c r="F7" s="23">
        <v>5</v>
      </c>
      <c r="G7" s="23">
        <v>0</v>
      </c>
      <c r="H7" s="23" t="s">
        <v>98</v>
      </c>
      <c r="I7" s="23" t="s">
        <v>99</v>
      </c>
      <c r="J7" s="23" t="s">
        <v>100</v>
      </c>
      <c r="K7" s="23" t="s">
        <v>101</v>
      </c>
      <c r="L7" s="23" t="s">
        <v>102</v>
      </c>
      <c r="M7" s="23" t="s">
        <v>103</v>
      </c>
      <c r="N7" s="24" t="s">
        <v>104</v>
      </c>
      <c r="O7" s="24" t="s">
        <v>105</v>
      </c>
      <c r="P7" s="24">
        <v>0.43</v>
      </c>
      <c r="Q7" s="24">
        <v>100</v>
      </c>
      <c r="R7" s="24">
        <v>3564</v>
      </c>
      <c r="S7" s="24">
        <v>48334</v>
      </c>
      <c r="T7" s="24">
        <v>426.95</v>
      </c>
      <c r="U7" s="24">
        <v>113.21</v>
      </c>
      <c r="V7" s="24">
        <v>207</v>
      </c>
      <c r="W7" s="24">
        <v>0.16</v>
      </c>
      <c r="X7" s="24">
        <v>1293.75</v>
      </c>
      <c r="Y7" s="24">
        <v>98.52</v>
      </c>
      <c r="Z7" s="24">
        <v>99.01</v>
      </c>
      <c r="AA7" s="24">
        <v>98.38</v>
      </c>
      <c r="AB7" s="24">
        <v>97.83</v>
      </c>
      <c r="AC7" s="24">
        <v>100.87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250.69</v>
      </c>
      <c r="BJ7" s="24">
        <v>1116.6500000000001</v>
      </c>
      <c r="BK7" s="24">
        <v>826.83</v>
      </c>
      <c r="BL7" s="24">
        <v>867.83</v>
      </c>
      <c r="BM7" s="24">
        <v>791.76</v>
      </c>
      <c r="BN7" s="24">
        <v>900.82</v>
      </c>
      <c r="BO7" s="24">
        <v>839.21</v>
      </c>
      <c r="BP7" s="24">
        <v>785.1</v>
      </c>
      <c r="BQ7" s="24">
        <v>51.68</v>
      </c>
      <c r="BR7" s="24">
        <v>46.8</v>
      </c>
      <c r="BS7" s="24">
        <v>49.59</v>
      </c>
      <c r="BT7" s="24">
        <v>43.57</v>
      </c>
      <c r="BU7" s="24">
        <v>44.27</v>
      </c>
      <c r="BV7" s="24">
        <v>57.31</v>
      </c>
      <c r="BW7" s="24">
        <v>57.08</v>
      </c>
      <c r="BX7" s="24">
        <v>56.26</v>
      </c>
      <c r="BY7" s="24">
        <v>52.94</v>
      </c>
      <c r="BZ7" s="24">
        <v>52.05</v>
      </c>
      <c r="CA7" s="24">
        <v>56.93</v>
      </c>
      <c r="CB7" s="24">
        <v>340.97</v>
      </c>
      <c r="CC7" s="24">
        <v>378.81</v>
      </c>
      <c r="CD7" s="24">
        <v>362.37</v>
      </c>
      <c r="CE7" s="24">
        <v>374.47</v>
      </c>
      <c r="CF7" s="24">
        <v>391.53</v>
      </c>
      <c r="CG7" s="24">
        <v>273.52</v>
      </c>
      <c r="CH7" s="24">
        <v>274.99</v>
      </c>
      <c r="CI7" s="24">
        <v>282.08999999999997</v>
      </c>
      <c r="CJ7" s="24">
        <v>303.27999999999997</v>
      </c>
      <c r="CK7" s="24">
        <v>301.86</v>
      </c>
      <c r="CL7" s="24">
        <v>271.14999999999998</v>
      </c>
      <c r="CM7" s="24">
        <v>69.86</v>
      </c>
      <c r="CN7" s="24">
        <v>68.489999999999995</v>
      </c>
      <c r="CO7" s="24">
        <v>67.12</v>
      </c>
      <c r="CP7" s="24">
        <v>72.599999999999994</v>
      </c>
      <c r="CQ7" s="24">
        <v>67.12</v>
      </c>
      <c r="CR7" s="24">
        <v>50.14</v>
      </c>
      <c r="CS7" s="24">
        <v>54.83</v>
      </c>
      <c r="CT7" s="24">
        <v>66.53</v>
      </c>
      <c r="CU7" s="24">
        <v>52.35</v>
      </c>
      <c r="CV7" s="24">
        <v>46.25</v>
      </c>
      <c r="CW7" s="24">
        <v>49.87</v>
      </c>
      <c r="CX7" s="24">
        <v>100</v>
      </c>
      <c r="CY7" s="24">
        <v>100</v>
      </c>
      <c r="CZ7" s="24">
        <v>100</v>
      </c>
      <c r="DA7" s="24">
        <v>100</v>
      </c>
      <c r="DB7" s="24">
        <v>100</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大山　椋也</cp:lastModifiedBy>
  <dcterms:created xsi:type="dcterms:W3CDTF">2025-01-24T07:32:59Z</dcterms:created>
  <dcterms:modified xsi:type="dcterms:W3CDTF">2025-01-28T08:03:39Z</dcterms:modified>
  <cp:category/>
</cp:coreProperties>
</file>